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entimalleramos\Desktop\Banco - nva web\30-6-25\"/>
    </mc:Choice>
  </mc:AlternateContent>
  <bookViews>
    <workbookView xWindow="-105" yWindow="-105" windowWidth="23250" windowHeight="12450"/>
  </bookViews>
  <sheets>
    <sheet name="FIN_DT" sheetId="1" r:id="rId1"/>
    <sheet name="Ficha técnica" sheetId="2" r:id="rId2"/>
  </sheets>
  <calcPr calcId="162913"/>
</workbook>
</file>

<file path=xl/calcChain.xml><?xml version="1.0" encoding="utf-8"?>
<calcChain xmlns="http://schemas.openxmlformats.org/spreadsheetml/2006/main">
  <c r="AM16" i="1" l="1"/>
  <c r="AM15" i="1"/>
  <c r="AM14" i="1"/>
  <c r="AM13" i="1"/>
  <c r="M13" i="1"/>
  <c r="J12" i="1"/>
  <c r="H12" i="1"/>
  <c r="J11" i="1"/>
  <c r="H11" i="1"/>
  <c r="J10" i="1"/>
  <c r="H10" i="1"/>
  <c r="AG9" i="1"/>
  <c r="S9" i="1"/>
  <c r="N9" i="1"/>
  <c r="J9" i="1"/>
  <c r="I9" i="1"/>
  <c r="J8" i="1"/>
  <c r="H8" i="1"/>
  <c r="J7" i="1"/>
  <c r="H7" i="1"/>
  <c r="J6" i="1"/>
  <c r="H6" i="1"/>
  <c r="H5" i="1" s="1"/>
  <c r="AG5" i="1"/>
  <c r="S5" i="1"/>
  <c r="N5" i="1"/>
  <c r="J5" i="1"/>
  <c r="I5" i="1"/>
  <c r="J13" i="1" l="1"/>
  <c r="H14" i="1"/>
  <c r="N13" i="1"/>
  <c r="H9" i="1"/>
  <c r="H15" i="1"/>
  <c r="I13" i="1"/>
  <c r="H16" i="1"/>
</calcChain>
</file>

<file path=xl/sharedStrings.xml><?xml version="1.0" encoding="utf-8"?>
<sst xmlns="http://schemas.openxmlformats.org/spreadsheetml/2006/main" count="130" uniqueCount="55">
  <si>
    <t>Jurisdicción y Sector</t>
  </si>
  <si>
    <r>
      <rPr>
        <sz val="9"/>
        <rFont val="Arial"/>
        <family val="2"/>
      </rPr>
      <t xml:space="preserve">Depósitos </t>
    </r>
    <r>
      <rPr>
        <vertAlign val="superscript"/>
        <sz val="9"/>
        <rFont val="Arial"/>
        <family val="2"/>
      </rPr>
      <t>1</t>
    </r>
  </si>
  <si>
    <t>2023*</t>
  </si>
  <si>
    <t>1er. trimestre</t>
  </si>
  <si>
    <r>
      <rPr>
        <sz val="9"/>
        <rFont val="Arial"/>
        <family val="2"/>
      </rPr>
      <t xml:space="preserve">2do. </t>
    </r>
    <r>
      <rPr>
        <sz val="9"/>
        <rFont val="@Batang"/>
        <charset val="134"/>
      </rPr>
      <t>t</t>
    </r>
    <r>
      <rPr>
        <sz val="9"/>
        <rFont val="Arial"/>
        <family val="2"/>
      </rPr>
      <t>rimestre</t>
    </r>
  </si>
  <si>
    <r>
      <rPr>
        <sz val="9"/>
        <rFont val="Arial"/>
        <family val="2"/>
      </rPr>
      <t xml:space="preserve">3er. </t>
    </r>
    <r>
      <rPr>
        <sz val="9"/>
        <rFont val="@Batang"/>
        <charset val="134"/>
      </rPr>
      <t xml:space="preserve"> t</t>
    </r>
    <r>
      <rPr>
        <sz val="9"/>
        <rFont val="Arial"/>
        <family val="2"/>
      </rPr>
      <t>rimestre</t>
    </r>
  </si>
  <si>
    <t>4to.  trimestre</t>
  </si>
  <si>
    <r>
      <rPr>
        <sz val="9"/>
        <rFont val="Arial"/>
        <family val="2"/>
      </rPr>
      <t xml:space="preserve">4to. </t>
    </r>
    <r>
      <rPr>
        <sz val="9"/>
        <rFont val="@Batang"/>
        <charset val="134"/>
      </rPr>
      <t xml:space="preserve"> t</t>
    </r>
    <r>
      <rPr>
        <sz val="9"/>
        <rFont val="Arial"/>
        <family val="2"/>
      </rPr>
      <t>rimestre</t>
    </r>
  </si>
  <si>
    <t>2do. trimestre</t>
  </si>
  <si>
    <r>
      <rPr>
        <sz val="9"/>
        <rFont val="Arial"/>
        <family val="2"/>
      </rPr>
      <t xml:space="preserve">3er. </t>
    </r>
    <r>
      <rPr>
        <sz val="9"/>
        <rFont val="@Batang"/>
        <charset val="134"/>
      </rPr>
      <t>t</t>
    </r>
    <r>
      <rPr>
        <sz val="9"/>
        <rFont val="Arial"/>
        <family val="2"/>
      </rPr>
      <t>rimestre</t>
    </r>
  </si>
  <si>
    <t>Total país (millones de pesos)</t>
  </si>
  <si>
    <t>Sector público no financiero (moneda nacional)</t>
  </si>
  <si>
    <t>Sector privado no financiero (moneda nacional)</t>
  </si>
  <si>
    <t>Sector público y privado (moneda extranjera)</t>
  </si>
  <si>
    <t>Ciudad de Buenos Aires (millones de pesos)</t>
  </si>
  <si>
    <t>Participación relativa de la Ciudad de Buenos Aires en el total  país (%)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</si>
  <si>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Los saldos en moneda extranjera informados por cada entidad financiera, expresados en dólares estadounidenses, se convierten a pesos utilizando el tipo de cambio de referencia.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</si>
  <si>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las diferencias con valores publicados anteriormente se deben a ajustes de elaboración. </t>
    </r>
  </si>
  <si>
    <t xml:space="preserve">FICHA TECNICA </t>
  </si>
  <si>
    <t>Archivo</t>
  </si>
  <si>
    <t>FIN_DT</t>
  </si>
  <si>
    <t xml:space="preserve">Área Temática </t>
  </si>
  <si>
    <t>Intermediación Financiera y Seguros</t>
  </si>
  <si>
    <t xml:space="preserve">Tema </t>
  </si>
  <si>
    <t>Entidades Financieras</t>
  </si>
  <si>
    <t>Subtema</t>
  </si>
  <si>
    <t>No corresponde</t>
  </si>
  <si>
    <t>Serie</t>
  </si>
  <si>
    <t>Monto de depósitos en el sistema financiero (en millones de pesos)</t>
  </si>
  <si>
    <t>Objetivo</t>
  </si>
  <si>
    <t>Presentar la evolución de los depósitos del sistema financiero nacional</t>
  </si>
  <si>
    <t>Variable 1</t>
  </si>
  <si>
    <t>Depósitos total del país</t>
  </si>
  <si>
    <t xml:space="preserve">Definición Operativa </t>
  </si>
  <si>
    <t>Unidad de Medida</t>
  </si>
  <si>
    <t>Millones de pesos</t>
  </si>
  <si>
    <t>Método de Cálculo (formula)</t>
  </si>
  <si>
    <t>No aplica</t>
  </si>
  <si>
    <t>Variable 2</t>
  </si>
  <si>
    <t>Depósitos en la Ciudad de Buenos Aires</t>
  </si>
  <si>
    <t>Corresponde al total de los depósitos efectuados en todos los bancos ubicados en la CABA discriminado por origen del depósito.</t>
  </si>
  <si>
    <t>Variable 3</t>
  </si>
  <si>
    <t>Participación relativa de la CABA en el total del país</t>
  </si>
  <si>
    <t>Es el resultado del cociente entre los depositos del sistema financiero nacional y los depositos de la CABA multiplicado por 100</t>
  </si>
  <si>
    <t>Depositos CABA/Depositos País*100</t>
  </si>
  <si>
    <t>Periodicidad de Recepción (secundaria)</t>
  </si>
  <si>
    <t>Trimestral</t>
  </si>
  <si>
    <t>periodicidad de recolección (primaria)</t>
  </si>
  <si>
    <t xml:space="preserve">Periodicidad de Difusión </t>
  </si>
  <si>
    <t>Fuente</t>
  </si>
  <si>
    <t>Instituto de Estadística y Censos de la Ciudad Autónoma de Buenos Aires (Jefatura de Gabinete de Ministros - GCBA) sobre la base de datos del Banco Central de la República Argentina, Boletín estadístico.</t>
  </si>
  <si>
    <r>
      <t>Fuente</t>
    </r>
    <r>
      <rPr>
        <sz val="8"/>
        <rFont val="Arial"/>
        <family val="2"/>
      </rPr>
      <t>: Instituto de Estadística y Censos de la Ciudad Autónoma de Buenos Aires (Jefatura de Gabinete de Ministros - GCBA) sobre la base de datos del Banco Central de la República Argentina. Boletín estadístico.</t>
    </r>
  </si>
  <si>
    <t>Corresponde al total de los depósitos efectuados en todos los bancos del territorio nacional discriminado por origen del depósito. Incluye los depósitos en cuenta corriente, caja de ahorros y plazos fijos nominados en pesos y dólares estadounidenses, valuados al tipo de cambio de referencia (Ubicación de la información del cambio de referencia</t>
  </si>
  <si>
    <t>Depósitos por jurisdicción y sector y participación relativa de la Ciudad en el total del país. Total país y Ciudad de Buenos Aires. 1er. trimestre de 2009/1er. trimestre de 2025.</t>
  </si>
  <si>
    <t>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</si>
</sst>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mmmm\ yyyy"/>
    <numFmt numFmtId="167" formatCode="0.0"/>
    <numFmt numFmtId="168" formatCode="_-* #,##0\ _P_t_s_-;\-* #,##0\ _P_t_s_-;_-* &quot;-&quot;??\ _P_t_s_-;_-@_-"/>
    <numFmt numFmtId="169" formatCode="_(&quot;N$&quot;* #,##0_);_(&quot;N$&quot;* \(#,##0\);_(&quot;N$&quot;* &quot;-&quot;_);_(@_)"/>
    <numFmt numFmtId="170" formatCode="_ * #,##0_ ;_ * \-#,##0_ ;_ * &quot;-&quot;??_ ;_ @_ "/>
    <numFmt numFmtId="171" formatCode="#,##0.0"/>
    <numFmt numFmtId="172" formatCode="_ * #,##0.0_ ;_ * \-#,##0.0_ ;_ * &quot;-&quot;??_ ;_ @_ "/>
  </numFmts>
  <fonts count="17">
    <font>
      <sz val="10"/>
      <name val="Arial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sz val="9"/>
      <name val="@Batang"/>
      <charset val="134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4">
    <xf numFmtId="0" fontId="0" fillId="0" borderId="0"/>
    <xf numFmtId="164" fontId="10" fillId="0" borderId="0" applyFont="0" applyFill="0" applyBorder="0" applyAlignment="0" applyProtection="0"/>
    <xf numFmtId="4" fontId="8" fillId="0" borderId="18">
      <alignment horizontal="center" vertical="center" wrapText="1"/>
    </xf>
    <xf numFmtId="165" fontId="5" fillId="0" borderId="0" applyNumberFormat="0" applyFill="0" applyBorder="0" applyProtection="0">
      <alignment horizontal="center" vertical="center" wrapText="1"/>
    </xf>
    <xf numFmtId="166" fontId="5" fillId="0" borderId="0">
      <alignment horizontal="center"/>
    </xf>
    <xf numFmtId="167" fontId="5" fillId="0" borderId="0" applyBorder="0">
      <alignment horizontal="center"/>
    </xf>
    <xf numFmtId="168" fontId="5" fillId="0" borderId="0" applyNumberFormat="0">
      <alignment horizontal="right"/>
    </xf>
    <xf numFmtId="0" fontId="8" fillId="0" borderId="18" applyNumberFormat="0" applyAlignment="0"/>
    <xf numFmtId="169" fontId="11" fillId="0" borderId="0">
      <protection locked="0"/>
    </xf>
    <xf numFmtId="169" fontId="12" fillId="0" borderId="0">
      <protection locked="0"/>
    </xf>
    <xf numFmtId="169" fontId="11" fillId="0" borderId="0">
      <protection locked="0"/>
    </xf>
    <xf numFmtId="169" fontId="13" fillId="0" borderId="0">
      <protection locked="0"/>
    </xf>
    <xf numFmtId="169" fontId="13" fillId="0" borderId="0">
      <protection locked="0"/>
    </xf>
    <xf numFmtId="169" fontId="12" fillId="0" borderId="0">
      <protection locked="0"/>
    </xf>
    <xf numFmtId="169" fontId="11" fillId="0" borderId="0">
      <protection locked="0"/>
    </xf>
    <xf numFmtId="166" fontId="5" fillId="0" borderId="19" applyNumberFormat="0" applyFont="0" applyFill="0" applyAlignment="0" applyProtection="0">
      <alignment horizontal="center"/>
    </xf>
    <xf numFmtId="4" fontId="14" fillId="0" borderId="19" applyNumberFormat="0" applyFont="0" applyAlignment="0">
      <alignment horizontal="center"/>
    </xf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4" fontId="4" fillId="0" borderId="0"/>
    <xf numFmtId="17" fontId="6" fillId="0" borderId="0">
      <alignment horizontal="center" vertical="top"/>
    </xf>
    <xf numFmtId="3" fontId="6" fillId="0" borderId="0">
      <alignment horizontal="center" vertical="top"/>
    </xf>
  </cellStyleXfs>
  <cellXfs count="87">
    <xf numFmtId="0" fontId="0" fillId="0" borderId="0" xfId="0"/>
    <xf numFmtId="0" fontId="1" fillId="2" borderId="0" xfId="0" applyFont="1" applyFill="1"/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top" wrapText="1"/>
    </xf>
    <xf numFmtId="0" fontId="3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top" wrapText="1"/>
    </xf>
    <xf numFmtId="0" fontId="0" fillId="3" borderId="0" xfId="0" applyFill="1"/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vertical="top" wrapText="1"/>
    </xf>
    <xf numFmtId="0" fontId="1" fillId="3" borderId="0" xfId="0" applyFont="1" applyFill="1"/>
    <xf numFmtId="0" fontId="5" fillId="3" borderId="0" xfId="0" applyFont="1" applyFill="1"/>
    <xf numFmtId="0" fontId="5" fillId="3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6" xfId="0" applyFont="1" applyFill="1" applyBorder="1"/>
    <xf numFmtId="0" fontId="6" fillId="3" borderId="0" xfId="0" applyFont="1" applyFill="1"/>
    <xf numFmtId="3" fontId="6" fillId="3" borderId="0" xfId="0" applyNumberFormat="1" applyFont="1" applyFill="1"/>
    <xf numFmtId="170" fontId="6" fillId="3" borderId="0" xfId="0" applyNumberFormat="1" applyFont="1" applyFill="1" applyAlignment="1">
      <alignment horizontal="right"/>
    </xf>
    <xf numFmtId="3" fontId="5" fillId="3" borderId="0" xfId="0" applyNumberFormat="1" applyFont="1" applyFill="1"/>
    <xf numFmtId="170" fontId="5" fillId="3" borderId="0" xfId="0" applyNumberFormat="1" applyFont="1" applyFill="1" applyAlignment="1">
      <alignment horizontal="right"/>
    </xf>
    <xf numFmtId="0" fontId="6" fillId="3" borderId="15" xfId="0" applyFont="1" applyFill="1" applyBorder="1"/>
    <xf numFmtId="3" fontId="6" fillId="3" borderId="15" xfId="0" applyNumberFormat="1" applyFont="1" applyFill="1" applyBorder="1"/>
    <xf numFmtId="170" fontId="6" fillId="3" borderId="15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7" xfId="0" applyFont="1" applyFill="1" applyBorder="1" applyAlignment="1">
      <alignment horizontal="left"/>
    </xf>
    <xf numFmtId="3" fontId="5" fillId="3" borderId="17" xfId="0" applyNumberFormat="1" applyFont="1" applyFill="1" applyBorder="1"/>
    <xf numFmtId="170" fontId="5" fillId="3" borderId="17" xfId="1" applyNumberFormat="1" applyFont="1" applyFill="1" applyBorder="1"/>
    <xf numFmtId="0" fontId="6" fillId="3" borderId="0" xfId="0" applyFont="1" applyFill="1" applyAlignment="1">
      <alignment wrapText="1"/>
    </xf>
    <xf numFmtId="167" fontId="6" fillId="3" borderId="0" xfId="0" applyNumberFormat="1" applyFont="1" applyFill="1"/>
    <xf numFmtId="171" fontId="6" fillId="3" borderId="0" xfId="0" applyNumberFormat="1" applyFont="1" applyFill="1"/>
    <xf numFmtId="167" fontId="5" fillId="3" borderId="0" xfId="0" applyNumberFormat="1" applyFont="1" applyFill="1"/>
    <xf numFmtId="171" fontId="5" fillId="3" borderId="0" xfId="0" applyNumberFormat="1" applyFont="1" applyFill="1"/>
    <xf numFmtId="167" fontId="5" fillId="3" borderId="17" xfId="0" applyNumberFormat="1" applyFont="1" applyFill="1" applyBorder="1"/>
    <xf numFmtId="171" fontId="5" fillId="3" borderId="17" xfId="0" applyNumberFormat="1" applyFont="1" applyFill="1" applyBorder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wrapText="1"/>
    </xf>
    <xf numFmtId="172" fontId="1" fillId="3" borderId="0" xfId="0" applyNumberFormat="1" applyFont="1" applyFill="1"/>
    <xf numFmtId="0" fontId="9" fillId="3" borderId="0" xfId="0" applyFont="1" applyFill="1" applyAlignment="1">
      <alignment vertical="center"/>
    </xf>
    <xf numFmtId="0" fontId="8" fillId="3" borderId="0" xfId="0" applyFont="1" applyFill="1"/>
    <xf numFmtId="170" fontId="5" fillId="3" borderId="17" xfId="0" applyNumberFormat="1" applyFont="1" applyFill="1" applyBorder="1" applyAlignment="1">
      <alignment horizontal="right"/>
    </xf>
    <xf numFmtId="167" fontId="6" fillId="3" borderId="15" xfId="0" applyNumberFormat="1" applyFont="1" applyFill="1" applyBorder="1"/>
    <xf numFmtId="3" fontId="1" fillId="3" borderId="0" xfId="0" applyNumberFormat="1" applyFont="1" applyFill="1"/>
    <xf numFmtId="0" fontId="5" fillId="3" borderId="17" xfId="0" applyFont="1" applyFill="1" applyBorder="1"/>
    <xf numFmtId="170" fontId="6" fillId="3" borderId="0" xfId="0" applyNumberFormat="1" applyFont="1" applyFill="1"/>
    <xf numFmtId="170" fontId="6" fillId="3" borderId="15" xfId="0" applyNumberFormat="1" applyFont="1" applyFill="1" applyBorder="1"/>
    <xf numFmtId="170" fontId="5" fillId="3" borderId="15" xfId="0" applyNumberFormat="1" applyFont="1" applyFill="1" applyBorder="1"/>
    <xf numFmtId="170" fontId="5" fillId="3" borderId="0" xfId="0" applyNumberFormat="1" applyFont="1" applyFill="1"/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/>
    <xf numFmtId="170" fontId="0" fillId="3" borderId="0" xfId="0" applyNumberFormat="1" applyFill="1"/>
    <xf numFmtId="0" fontId="0" fillId="3" borderId="17" xfId="0" applyFill="1" applyBorder="1"/>
    <xf numFmtId="0" fontId="5" fillId="3" borderId="17" xfId="0" applyFont="1" applyFill="1" applyBorder="1" applyAlignment="1">
      <alignment horizontal="center" vertical="center"/>
    </xf>
    <xf numFmtId="170" fontId="6" fillId="2" borderId="0" xfId="0" applyNumberFormat="1" applyFont="1" applyFill="1"/>
    <xf numFmtId="172" fontId="5" fillId="3" borderId="0" xfId="0" applyNumberFormat="1" applyFont="1" applyFill="1" applyAlignment="1">
      <alignment horizontal="right"/>
    </xf>
    <xf numFmtId="170" fontId="5" fillId="2" borderId="0" xfId="0" applyNumberFormat="1" applyFont="1" applyFill="1" applyAlignment="1">
      <alignment horizontal="right"/>
    </xf>
    <xf numFmtId="170" fontId="5" fillId="2" borderId="17" xfId="0" applyNumberFormat="1" applyFont="1" applyFill="1" applyBorder="1" applyAlignment="1">
      <alignment horizontal="right"/>
    </xf>
    <xf numFmtId="170" fontId="6" fillId="2" borderId="15" xfId="0" applyNumberFormat="1" applyFont="1" applyFill="1" applyBorder="1"/>
    <xf numFmtId="167" fontId="6" fillId="2" borderId="0" xfId="0" applyNumberFormat="1" applyFont="1" applyFill="1"/>
    <xf numFmtId="167" fontId="5" fillId="2" borderId="0" xfId="0" applyNumberFormat="1" applyFont="1" applyFill="1"/>
    <xf numFmtId="167" fontId="5" fillId="2" borderId="17" xfId="0" applyNumberFormat="1" applyFont="1" applyFill="1" applyBorder="1"/>
    <xf numFmtId="3" fontId="0" fillId="3" borderId="0" xfId="0" applyNumberFormat="1" applyFill="1"/>
    <xf numFmtId="0" fontId="0" fillId="3" borderId="16" xfId="0" applyFill="1" applyBorder="1"/>
    <xf numFmtId="0" fontId="0" fillId="3" borderId="16" xfId="0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4">
    <cellStyle name="Cabezal" xfId="2"/>
    <cellStyle name="coltit" xfId="3"/>
    <cellStyle name="Columna títulos" xfId="4"/>
    <cellStyle name="cuadro" xfId="5"/>
    <cellStyle name="datos" xfId="6"/>
    <cellStyle name="Encabezado" xfId="7"/>
    <cellStyle name="F2" xfId="8"/>
    <cellStyle name="F3" xfId="9"/>
    <cellStyle name="F4" xfId="10"/>
    <cellStyle name="F5" xfId="11"/>
    <cellStyle name="F6" xfId="12"/>
    <cellStyle name="F7" xfId="13"/>
    <cellStyle name="F8" xfId="14"/>
    <cellStyle name="Fin del cuadro" xfId="15"/>
    <cellStyle name="fincuadro" xfId="16"/>
    <cellStyle name="fuente" xfId="17"/>
    <cellStyle name="Millares" xfId="1" builtinId="3"/>
    <cellStyle name="Millares 2" xfId="18"/>
    <cellStyle name="Millares 2 2" xfId="19"/>
    <cellStyle name="Millares 3" xfId="20"/>
    <cellStyle name="Normal" xfId="0" builtinId="0"/>
    <cellStyle name="titulo" xfId="21"/>
    <cellStyle name="total 2" xfId="22"/>
    <cellStyle name="totcuadro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0"/>
  <sheetViews>
    <sheetView tabSelected="1" workbookViewId="0">
      <pane xSplit="1" topLeftCell="B1" activePane="topRight" state="frozen"/>
      <selection pane="topRight" activeCell="C17" sqref="C17"/>
    </sheetView>
  </sheetViews>
  <sheetFormatPr baseColWidth="10" defaultColWidth="11.42578125" defaultRowHeight="12.75"/>
  <cols>
    <col min="1" max="1" width="38" style="16" customWidth="1"/>
    <col min="2" max="5" width="12.7109375" style="16" customWidth="1"/>
    <col min="6" max="6" width="0.85546875" style="16" customWidth="1"/>
    <col min="7" max="10" width="12.7109375" style="16" customWidth="1"/>
    <col min="11" max="11" width="0.85546875" style="16" customWidth="1"/>
    <col min="12" max="15" width="12.7109375" style="16" customWidth="1"/>
    <col min="16" max="16" width="0.85546875" style="16" customWidth="1"/>
    <col min="17" max="20" width="12.7109375" style="16" customWidth="1"/>
    <col min="21" max="21" width="1" style="16" customWidth="1"/>
    <col min="22" max="25" width="12.7109375" style="16" customWidth="1"/>
    <col min="26" max="26" width="1" style="16" customWidth="1"/>
    <col min="27" max="30" width="12.7109375" style="16" customWidth="1"/>
    <col min="31" max="31" width="1" style="16" customWidth="1"/>
    <col min="32" max="35" width="12.7109375" style="16" customWidth="1"/>
    <col min="36" max="36" width="1.140625" style="16" customWidth="1"/>
    <col min="37" max="40" width="12.7109375" style="16" customWidth="1"/>
    <col min="41" max="41" width="1.140625" style="16" customWidth="1"/>
    <col min="42" max="44" width="12.7109375" style="16" customWidth="1"/>
    <col min="45" max="45" width="13.140625" style="16" customWidth="1"/>
    <col min="46" max="46" width="1.140625" style="16" customWidth="1"/>
    <col min="47" max="50" width="12.7109375" style="16" customWidth="1"/>
    <col min="51" max="51" width="1.140625" style="16" customWidth="1"/>
    <col min="52" max="52" width="11.42578125" style="16"/>
    <col min="53" max="54" width="11.85546875" style="16" customWidth="1"/>
    <col min="55" max="55" width="11.42578125" style="16"/>
    <col min="56" max="56" width="1.140625" style="16" customWidth="1"/>
    <col min="57" max="57" width="11.42578125" style="16"/>
    <col min="58" max="58" width="12.140625" style="16" customWidth="1"/>
    <col min="59" max="59" width="12" style="16" customWidth="1"/>
    <col min="60" max="60" width="11.42578125" style="16"/>
    <col min="61" max="61" width="1.28515625" style="16" customWidth="1"/>
    <col min="62" max="62" width="11.42578125" style="16"/>
    <col min="63" max="63" width="11.7109375" style="16" customWidth="1"/>
    <col min="64" max="64" width="12" style="16" customWidth="1"/>
    <col min="65" max="65" width="11.42578125" style="16"/>
    <col min="66" max="66" width="1.5703125" style="16" customWidth="1"/>
    <col min="67" max="67" width="11.42578125" style="16" customWidth="1"/>
    <col min="68" max="70" width="11.85546875" style="16" customWidth="1"/>
    <col min="71" max="71" width="1.5703125" style="16" customWidth="1"/>
    <col min="72" max="73" width="11.85546875" style="16" customWidth="1"/>
    <col min="74" max="75" width="11.42578125" style="16"/>
    <col min="76" max="76" width="1.5703125" style="16" customWidth="1"/>
    <col min="77" max="77" width="11.42578125" style="16"/>
    <col min="78" max="80" width="11.42578125" style="16" customWidth="1"/>
    <col min="81" max="81" width="1.5703125" style="16" customWidth="1"/>
    <col min="82" max="82" width="11.7109375" style="16" bestFit="1" customWidth="1"/>
    <col min="83" max="16384" width="11.42578125" style="16"/>
  </cols>
  <sheetData>
    <row r="1" spans="1:82" ht="12.75" customHeight="1">
      <c r="A1" s="45" t="s">
        <v>53</v>
      </c>
      <c r="B1" s="17"/>
      <c r="C1" s="17"/>
      <c r="D1" s="17"/>
      <c r="E1" s="17"/>
      <c r="F1" s="1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52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</row>
    <row r="2" spans="1:82" ht="12.75" customHeight="1">
      <c r="A2" s="78" t="s">
        <v>0</v>
      </c>
      <c r="B2" s="81" t="s">
        <v>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23"/>
      <c r="AU2" s="23"/>
      <c r="AV2" s="23"/>
      <c r="AW2" s="53"/>
      <c r="AX2" s="23"/>
      <c r="AY2" s="23"/>
      <c r="AZ2" s="23"/>
      <c r="BA2" s="23"/>
      <c r="BB2" s="53"/>
      <c r="BC2" s="53"/>
      <c r="BD2" s="53"/>
      <c r="BE2" s="53"/>
      <c r="BF2" s="53"/>
      <c r="BG2" s="53"/>
      <c r="BH2" s="53"/>
      <c r="BI2" s="23"/>
      <c r="BJ2" s="53"/>
      <c r="BK2" s="53"/>
      <c r="BL2" s="53"/>
      <c r="BM2" s="53"/>
      <c r="BN2" s="53"/>
      <c r="BO2" s="53"/>
      <c r="BP2" s="53"/>
      <c r="BQ2" s="53"/>
      <c r="BR2" s="53"/>
      <c r="BS2" s="23"/>
      <c r="BT2" s="23"/>
      <c r="BU2" s="53"/>
      <c r="BV2" s="53"/>
      <c r="BW2" s="23"/>
      <c r="BX2" s="23"/>
      <c r="BY2" s="23"/>
      <c r="BZ2" s="61"/>
      <c r="CA2" s="61"/>
      <c r="CB2" s="61"/>
      <c r="CC2" s="72"/>
      <c r="CD2" s="72"/>
    </row>
    <row r="3" spans="1:82">
      <c r="A3" s="79"/>
      <c r="B3" s="82">
        <v>2009</v>
      </c>
      <c r="C3" s="83"/>
      <c r="D3" s="83"/>
      <c r="E3" s="83"/>
      <c r="F3" s="20"/>
      <c r="G3" s="74">
        <v>2010</v>
      </c>
      <c r="H3" s="74"/>
      <c r="I3" s="74"/>
      <c r="J3" s="74"/>
      <c r="K3" s="20"/>
      <c r="L3" s="74">
        <v>2011</v>
      </c>
      <c r="M3" s="74"/>
      <c r="N3" s="74"/>
      <c r="O3" s="74"/>
      <c r="P3" s="20"/>
      <c r="Q3" s="74">
        <v>2012</v>
      </c>
      <c r="R3" s="74"/>
      <c r="S3" s="23"/>
      <c r="T3" s="53"/>
      <c r="U3" s="20"/>
      <c r="V3" s="84">
        <v>2013</v>
      </c>
      <c r="W3" s="84"/>
      <c r="X3" s="84"/>
      <c r="Y3" s="84"/>
      <c r="Z3" s="20"/>
      <c r="AA3" s="74">
        <v>2014</v>
      </c>
      <c r="AB3" s="74"/>
      <c r="AC3" s="74"/>
      <c r="AD3" s="74"/>
      <c r="AE3" s="58">
        <v>2015</v>
      </c>
      <c r="AF3" s="74">
        <v>2015</v>
      </c>
      <c r="AG3" s="74"/>
      <c r="AH3" s="74"/>
      <c r="AI3" s="74"/>
      <c r="AJ3" s="53"/>
      <c r="AK3" s="74">
        <v>2016</v>
      </c>
      <c r="AL3" s="74"/>
      <c r="AM3" s="74"/>
      <c r="AN3" s="77"/>
      <c r="AO3" s="20"/>
      <c r="AP3" s="74">
        <v>2017</v>
      </c>
      <c r="AQ3" s="74"/>
      <c r="AR3" s="74"/>
      <c r="AS3" s="74"/>
      <c r="AT3" s="20"/>
      <c r="AU3" s="74">
        <v>2018</v>
      </c>
      <c r="AV3" s="74"/>
      <c r="AW3" s="74"/>
      <c r="AX3" s="77"/>
      <c r="AY3" s="20"/>
      <c r="AZ3" s="74">
        <v>2019</v>
      </c>
      <c r="BA3" s="74"/>
      <c r="BB3" s="74"/>
      <c r="BC3" s="77"/>
      <c r="BD3" s="20"/>
      <c r="BE3" s="76">
        <v>2020</v>
      </c>
      <c r="BF3" s="76"/>
      <c r="BG3" s="76"/>
      <c r="BH3" s="76"/>
      <c r="BI3" s="20"/>
      <c r="BJ3" s="77">
        <v>2021</v>
      </c>
      <c r="BK3" s="77"/>
      <c r="BL3" s="77"/>
      <c r="BM3" s="77"/>
      <c r="BN3" s="20"/>
      <c r="BO3" s="77">
        <v>2022</v>
      </c>
      <c r="BP3" s="77"/>
      <c r="BQ3" s="77"/>
      <c r="BR3" s="77"/>
      <c r="BS3" s="20"/>
      <c r="BT3" s="75" t="s">
        <v>2</v>
      </c>
      <c r="BU3" s="75"/>
      <c r="BV3" s="75"/>
      <c r="BW3" s="76"/>
      <c r="BX3" s="20"/>
      <c r="BY3" s="77">
        <v>2024</v>
      </c>
      <c r="BZ3" s="77"/>
      <c r="CA3" s="77"/>
      <c r="CB3" s="77"/>
      <c r="CD3" s="73" t="s">
        <v>54</v>
      </c>
    </row>
    <row r="4" spans="1:82">
      <c r="A4" s="80"/>
      <c r="B4" s="22" t="s">
        <v>3</v>
      </c>
      <c r="C4" s="21" t="s">
        <v>4</v>
      </c>
      <c r="D4" s="23" t="s">
        <v>5</v>
      </c>
      <c r="E4" s="23" t="s">
        <v>6</v>
      </c>
      <c r="F4" s="20"/>
      <c r="G4" s="22" t="s">
        <v>3</v>
      </c>
      <c r="H4" s="21" t="s">
        <v>4</v>
      </c>
      <c r="I4" s="23" t="s">
        <v>5</v>
      </c>
      <c r="J4" s="23" t="s">
        <v>6</v>
      </c>
      <c r="K4" s="20"/>
      <c r="L4" s="22" t="s">
        <v>3</v>
      </c>
      <c r="M4" s="21" t="s">
        <v>4</v>
      </c>
      <c r="N4" s="23" t="s">
        <v>5</v>
      </c>
      <c r="O4" s="23" t="s">
        <v>6</v>
      </c>
      <c r="P4" s="20"/>
      <c r="Q4" s="22" t="s">
        <v>3</v>
      </c>
      <c r="R4" s="21" t="s">
        <v>4</v>
      </c>
      <c r="S4" s="23" t="s">
        <v>5</v>
      </c>
      <c r="T4" s="23" t="s">
        <v>6</v>
      </c>
      <c r="U4" s="20"/>
      <c r="V4" s="22" t="s">
        <v>3</v>
      </c>
      <c r="W4" s="21" t="s">
        <v>4</v>
      </c>
      <c r="X4" s="23" t="s">
        <v>5</v>
      </c>
      <c r="Y4" s="23" t="s">
        <v>6</v>
      </c>
      <c r="Z4" s="20"/>
      <c r="AA4" s="22" t="s">
        <v>3</v>
      </c>
      <c r="AB4" s="21" t="s">
        <v>4</v>
      </c>
      <c r="AC4" s="23" t="s">
        <v>5</v>
      </c>
      <c r="AD4" s="23" t="s">
        <v>6</v>
      </c>
      <c r="AE4" s="20"/>
      <c r="AF4" s="22" t="s">
        <v>3</v>
      </c>
      <c r="AG4" s="21" t="s">
        <v>4</v>
      </c>
      <c r="AH4" s="23" t="s">
        <v>5</v>
      </c>
      <c r="AI4" s="23" t="s">
        <v>6</v>
      </c>
      <c r="AJ4" s="20"/>
      <c r="AK4" s="22" t="s">
        <v>3</v>
      </c>
      <c r="AL4" s="21" t="s">
        <v>4</v>
      </c>
      <c r="AM4" s="23" t="s">
        <v>5</v>
      </c>
      <c r="AN4" s="23" t="s">
        <v>6</v>
      </c>
      <c r="AO4" s="20"/>
      <c r="AP4" s="62" t="s">
        <v>3</v>
      </c>
      <c r="AQ4" s="58" t="s">
        <v>4</v>
      </c>
      <c r="AR4" s="53" t="s">
        <v>5</v>
      </c>
      <c r="AS4" s="53" t="s">
        <v>7</v>
      </c>
      <c r="AT4" s="20"/>
      <c r="AU4" s="62" t="s">
        <v>3</v>
      </c>
      <c r="AV4" s="53" t="s">
        <v>8</v>
      </c>
      <c r="AW4" s="53" t="s">
        <v>5</v>
      </c>
      <c r="AX4" s="53" t="s">
        <v>6</v>
      </c>
      <c r="AY4" s="20"/>
      <c r="AZ4" s="62" t="s">
        <v>3</v>
      </c>
      <c r="BA4" s="53" t="s">
        <v>8</v>
      </c>
      <c r="BB4" s="53" t="s">
        <v>5</v>
      </c>
      <c r="BC4" s="53" t="s">
        <v>6</v>
      </c>
      <c r="BD4" s="20"/>
      <c r="BE4" s="62" t="s">
        <v>3</v>
      </c>
      <c r="BF4" s="53" t="s">
        <v>8</v>
      </c>
      <c r="BG4" s="53" t="s">
        <v>5</v>
      </c>
      <c r="BH4" s="53" t="s">
        <v>6</v>
      </c>
      <c r="BI4" s="20"/>
      <c r="BJ4" s="62" t="s">
        <v>3</v>
      </c>
      <c r="BK4" s="53" t="s">
        <v>8</v>
      </c>
      <c r="BL4" s="53" t="s">
        <v>5</v>
      </c>
      <c r="BM4" s="53" t="s">
        <v>6</v>
      </c>
      <c r="BN4" s="20"/>
      <c r="BO4" s="62" t="s">
        <v>3</v>
      </c>
      <c r="BP4" s="53" t="s">
        <v>8</v>
      </c>
      <c r="BQ4" s="53" t="s">
        <v>9</v>
      </c>
      <c r="BR4" s="53" t="s">
        <v>6</v>
      </c>
      <c r="BS4" s="20"/>
      <c r="BT4" s="62" t="s">
        <v>3</v>
      </c>
      <c r="BU4" s="53" t="s">
        <v>8</v>
      </c>
      <c r="BV4" s="53" t="s">
        <v>9</v>
      </c>
      <c r="BW4" s="53" t="s">
        <v>6</v>
      </c>
      <c r="BX4" s="20"/>
      <c r="BY4" s="62" t="s">
        <v>3</v>
      </c>
      <c r="BZ4" s="53" t="s">
        <v>8</v>
      </c>
      <c r="CA4" s="53" t="s">
        <v>9</v>
      </c>
      <c r="CB4" s="53" t="s">
        <v>6</v>
      </c>
      <c r="CD4" s="62" t="s">
        <v>3</v>
      </c>
    </row>
    <row r="5" spans="1:82">
      <c r="A5" s="24" t="s">
        <v>10</v>
      </c>
      <c r="B5" s="25">
        <v>246441.128</v>
      </c>
      <c r="C5" s="25">
        <v>253743.772</v>
      </c>
      <c r="D5" s="25">
        <v>266196</v>
      </c>
      <c r="E5" s="25">
        <v>273024.79100000003</v>
      </c>
      <c r="F5" s="25"/>
      <c r="G5" s="26">
        <v>302799.21500000003</v>
      </c>
      <c r="H5" s="26">
        <f>SUM(H6:H8)</f>
        <v>340472.03200000006</v>
      </c>
      <c r="I5" s="26">
        <f>SUM(I6:I8)</f>
        <v>365970.34499999997</v>
      </c>
      <c r="J5" s="26">
        <f>SUM(J6:J8)</f>
        <v>381261.38500000001</v>
      </c>
      <c r="K5" s="26"/>
      <c r="L5" s="26">
        <v>420821.10100000002</v>
      </c>
      <c r="M5" s="26">
        <v>325556.29499999998</v>
      </c>
      <c r="N5" s="26">
        <f>SUM(N6:N8)</f>
        <v>481839.54700000002</v>
      </c>
      <c r="O5" s="26">
        <v>468925.484</v>
      </c>
      <c r="P5" s="26"/>
      <c r="Q5" s="26">
        <v>520906.31599999999</v>
      </c>
      <c r="R5" s="26">
        <v>546833.35100000002</v>
      </c>
      <c r="S5" s="26">
        <f>SUM(S6:S8)</f>
        <v>592218.93099999998</v>
      </c>
      <c r="T5" s="26">
        <v>613795.174</v>
      </c>
      <c r="U5" s="20"/>
      <c r="V5" s="26">
        <v>665608.03700000001</v>
      </c>
      <c r="W5" s="54">
        <v>705542.696</v>
      </c>
      <c r="X5" s="54">
        <v>750892.85800000001</v>
      </c>
      <c r="Y5" s="54">
        <v>764845.59900000005</v>
      </c>
      <c r="Z5" s="57"/>
      <c r="AA5" s="54">
        <v>839037.62300000002</v>
      </c>
      <c r="AB5" s="54">
        <v>885915.06900000002</v>
      </c>
      <c r="AC5" s="54">
        <v>933102.04500000004</v>
      </c>
      <c r="AD5" s="54">
        <v>1013317</v>
      </c>
      <c r="AE5" s="20"/>
      <c r="AF5" s="54">
        <v>1098237.0830000001</v>
      </c>
      <c r="AG5" s="54">
        <f>SUM(AG6:AG8)</f>
        <v>1192162.6600000001</v>
      </c>
      <c r="AH5" s="54">
        <v>1249907.0660000001</v>
      </c>
      <c r="AI5" s="54">
        <v>1385685.41</v>
      </c>
      <c r="AJ5" s="20"/>
      <c r="AK5" s="54">
        <v>1477332.9269999999</v>
      </c>
      <c r="AL5" s="54">
        <v>1605533.892</v>
      </c>
      <c r="AM5" s="54">
        <v>1658030.0220000001</v>
      </c>
      <c r="AN5" s="54">
        <v>1985183.0060000001</v>
      </c>
      <c r="AO5" s="20"/>
      <c r="AP5" s="54">
        <v>2167615.4380000001</v>
      </c>
      <c r="AQ5" s="54">
        <v>2168914.9139999999</v>
      </c>
      <c r="AR5" s="54">
        <v>2284414.2990000001</v>
      </c>
      <c r="AS5" s="55">
        <v>2566144.7200000002</v>
      </c>
      <c r="AT5" s="20"/>
      <c r="AU5" s="63">
        <v>2820485.486</v>
      </c>
      <c r="AV5" s="63">
        <v>3300605.227</v>
      </c>
      <c r="AW5" s="63">
        <v>3922102.3480000002</v>
      </c>
      <c r="AX5" s="63">
        <v>4178438.5159999998</v>
      </c>
      <c r="AY5" s="20"/>
      <c r="AZ5" s="63">
        <v>4475360.0310000004</v>
      </c>
      <c r="BA5" s="63">
        <v>4626843.8729999997</v>
      </c>
      <c r="BB5" s="63">
        <v>4654162.8389999997</v>
      </c>
      <c r="BC5" s="63">
        <v>5000567.2620000001</v>
      </c>
      <c r="BD5" s="20"/>
      <c r="BE5" s="63">
        <v>5801590.892</v>
      </c>
      <c r="BF5" s="63">
        <v>6885615.341</v>
      </c>
      <c r="BG5" s="63">
        <v>7494427.182</v>
      </c>
      <c r="BH5" s="63">
        <v>8283239.1639999999</v>
      </c>
      <c r="BI5" s="20"/>
      <c r="BJ5" s="63">
        <v>9048061.7770000007</v>
      </c>
      <c r="BK5" s="63">
        <v>10121457.478</v>
      </c>
      <c r="BL5" s="63">
        <v>11107688.741</v>
      </c>
      <c r="BM5" s="63">
        <v>12730324.593</v>
      </c>
      <c r="BN5" s="20"/>
      <c r="BO5" s="63">
        <v>13427970.299000001</v>
      </c>
      <c r="BP5" s="63">
        <v>16475541.102</v>
      </c>
      <c r="BQ5" s="63">
        <v>19541980.556000002</v>
      </c>
      <c r="BR5" s="63">
        <v>23671949.162999999</v>
      </c>
      <c r="BS5" s="20"/>
      <c r="BT5" s="63">
        <v>27037073.952</v>
      </c>
      <c r="BU5" s="63">
        <v>33702844.402000003</v>
      </c>
      <c r="BV5" s="63">
        <v>43020935.130000003</v>
      </c>
      <c r="BW5" s="63">
        <v>65866011.894000001</v>
      </c>
      <c r="BX5" s="20"/>
      <c r="BY5" s="63">
        <v>78409153.740999997</v>
      </c>
      <c r="BZ5" s="63">
        <v>96604734.403999999</v>
      </c>
      <c r="CA5" s="63">
        <v>122232735.55599999</v>
      </c>
      <c r="CB5" s="63">
        <v>139776693.12200001</v>
      </c>
      <c r="CD5" s="63">
        <v>146771580.058</v>
      </c>
    </row>
    <row r="6" spans="1:82">
      <c r="A6" s="20" t="s">
        <v>11</v>
      </c>
      <c r="B6" s="27">
        <v>68254.900999999998</v>
      </c>
      <c r="C6" s="27">
        <v>68016.847999999998</v>
      </c>
      <c r="D6" s="27">
        <v>75478.413</v>
      </c>
      <c r="E6" s="27">
        <v>69553.561000000002</v>
      </c>
      <c r="F6" s="27"/>
      <c r="G6" s="28">
        <v>80646.563999999998</v>
      </c>
      <c r="H6" s="28">
        <f>103245062/1000</f>
        <v>103245.06200000001</v>
      </c>
      <c r="I6" s="28">
        <v>116459.605</v>
      </c>
      <c r="J6" s="28">
        <f>108014255/1000</f>
        <v>108014.255</v>
      </c>
      <c r="K6" s="28"/>
      <c r="L6" s="28">
        <v>138053.26300000001</v>
      </c>
      <c r="M6" s="28">
        <v>151011.647</v>
      </c>
      <c r="N6" s="28">
        <v>166935.50200000001</v>
      </c>
      <c r="O6" s="28">
        <v>139721.606</v>
      </c>
      <c r="P6" s="28"/>
      <c r="Q6" s="28">
        <v>169368.05600000001</v>
      </c>
      <c r="R6" s="28">
        <v>177897.522</v>
      </c>
      <c r="S6" s="28">
        <v>206435.50599999999</v>
      </c>
      <c r="T6" s="27">
        <v>180913.67300000001</v>
      </c>
      <c r="U6" s="28"/>
      <c r="V6" s="28">
        <v>218462.30499999999</v>
      </c>
      <c r="W6" s="28">
        <v>224526.41200000001</v>
      </c>
      <c r="X6" s="28">
        <v>243087.68100000001</v>
      </c>
      <c r="Y6" s="28">
        <v>224035.478</v>
      </c>
      <c r="Z6" s="57"/>
      <c r="AA6" s="28">
        <v>255305.92600000001</v>
      </c>
      <c r="AB6" s="28">
        <v>246130.361</v>
      </c>
      <c r="AC6" s="28">
        <v>269651.28399999999</v>
      </c>
      <c r="AD6" s="28">
        <v>287523</v>
      </c>
      <c r="AE6" s="20"/>
      <c r="AF6" s="28">
        <v>310830.78200000001</v>
      </c>
      <c r="AG6" s="28">
        <v>304800.19300000003</v>
      </c>
      <c r="AH6" s="28">
        <v>326465.11700000003</v>
      </c>
      <c r="AI6" s="28">
        <v>318760.571</v>
      </c>
      <c r="AJ6" s="20"/>
      <c r="AK6" s="28">
        <v>336532.42599999998</v>
      </c>
      <c r="AL6" s="28">
        <v>374525.05900000001</v>
      </c>
      <c r="AM6" s="28">
        <v>366085.92</v>
      </c>
      <c r="AN6" s="28">
        <v>441087.92</v>
      </c>
      <c r="AO6" s="20"/>
      <c r="AP6" s="28">
        <v>462395.77399999998</v>
      </c>
      <c r="AQ6" s="28">
        <v>473023.59399999998</v>
      </c>
      <c r="AR6" s="28">
        <v>480199.67099999997</v>
      </c>
      <c r="AS6" s="64">
        <v>544001.11</v>
      </c>
      <c r="AT6" s="20"/>
      <c r="AU6" s="65">
        <v>731925.56799999997</v>
      </c>
      <c r="AV6" s="65">
        <v>794164.18799999997</v>
      </c>
      <c r="AW6" s="65">
        <v>947192.93200000003</v>
      </c>
      <c r="AX6" s="65">
        <v>881117.87399999995</v>
      </c>
      <c r="AY6" s="20"/>
      <c r="AZ6" s="65">
        <v>757796.39</v>
      </c>
      <c r="BA6" s="65">
        <v>762189.85800000001</v>
      </c>
      <c r="BB6" s="65">
        <v>831731.75699999998</v>
      </c>
      <c r="BC6" s="65">
        <v>918741.076</v>
      </c>
      <c r="BD6" s="20"/>
      <c r="BE6" s="65">
        <v>1000843.028</v>
      </c>
      <c r="BF6" s="65">
        <v>1201858.97</v>
      </c>
      <c r="BG6" s="65">
        <v>1459272.2949999999</v>
      </c>
      <c r="BH6" s="65">
        <v>1595500.361</v>
      </c>
      <c r="BI6" s="20"/>
      <c r="BJ6" s="65">
        <v>1705917.757</v>
      </c>
      <c r="BK6" s="65">
        <v>2001353.551</v>
      </c>
      <c r="BL6" s="65">
        <v>2198053.9780000001</v>
      </c>
      <c r="BM6" s="65">
        <v>2667981.0159999998</v>
      </c>
      <c r="BN6" s="20"/>
      <c r="BO6" s="65">
        <v>2489021.6839999999</v>
      </c>
      <c r="BP6" s="65">
        <v>3051190.6660000002</v>
      </c>
      <c r="BQ6" s="65">
        <v>3906301.3859999999</v>
      </c>
      <c r="BR6" s="65">
        <v>4191872.36</v>
      </c>
      <c r="BS6" s="20"/>
      <c r="BT6" s="65">
        <v>4374431.7209999999</v>
      </c>
      <c r="BU6" s="65">
        <v>5885716.8810000001</v>
      </c>
      <c r="BV6" s="65">
        <v>7900821.8289999999</v>
      </c>
      <c r="BW6" s="65">
        <v>9707333.5199999996</v>
      </c>
      <c r="BX6" s="20"/>
      <c r="BY6" s="65">
        <v>16661609.602</v>
      </c>
      <c r="BZ6" s="65">
        <v>21534924.100000001</v>
      </c>
      <c r="CA6" s="65">
        <v>24534722.710000001</v>
      </c>
      <c r="CB6" s="65">
        <v>26317199</v>
      </c>
      <c r="CD6" s="65">
        <v>27129618.092999998</v>
      </c>
    </row>
    <row r="7" spans="1:82">
      <c r="A7" s="20" t="s">
        <v>12</v>
      </c>
      <c r="B7" s="27">
        <v>137505.11900000001</v>
      </c>
      <c r="C7" s="27">
        <v>141284.57</v>
      </c>
      <c r="D7" s="27">
        <v>144213.11799999999</v>
      </c>
      <c r="E7" s="27">
        <v>158566.04399999999</v>
      </c>
      <c r="F7" s="27"/>
      <c r="G7" s="28">
        <v>163692.67600000001</v>
      </c>
      <c r="H7" s="28">
        <f>175658912/1000</f>
        <v>175658.91200000001</v>
      </c>
      <c r="I7" s="28">
        <v>189490.01699999999</v>
      </c>
      <c r="J7" s="28">
        <f>209207941/1000</f>
        <v>209207.94099999999</v>
      </c>
      <c r="K7" s="28"/>
      <c r="L7" s="28">
        <v>220934.41</v>
      </c>
      <c r="M7" s="28">
        <v>109677.488</v>
      </c>
      <c r="N7" s="28">
        <v>248584.07500000001</v>
      </c>
      <c r="O7" s="28">
        <v>271868.80699999997</v>
      </c>
      <c r="P7" s="28"/>
      <c r="Q7" s="28">
        <v>294317.32500000001</v>
      </c>
      <c r="R7" s="28">
        <v>324158.92599999998</v>
      </c>
      <c r="S7" s="28">
        <v>343801.42499999999</v>
      </c>
      <c r="T7" s="27">
        <v>383924.85700000002</v>
      </c>
      <c r="U7" s="28"/>
      <c r="V7" s="28">
        <v>404171.59899999999</v>
      </c>
      <c r="W7" s="28">
        <v>436756.64899999998</v>
      </c>
      <c r="X7" s="28">
        <v>460445.80300000001</v>
      </c>
      <c r="Y7" s="28">
        <v>495712.217</v>
      </c>
      <c r="Z7" s="57"/>
      <c r="AA7" s="28">
        <v>517233.99099999998</v>
      </c>
      <c r="AB7" s="28">
        <v>568375.00300000003</v>
      </c>
      <c r="AC7" s="28">
        <v>594073.03</v>
      </c>
      <c r="AD7" s="28">
        <v>648157</v>
      </c>
      <c r="AE7" s="20"/>
      <c r="AF7" s="28">
        <v>702100.80299999996</v>
      </c>
      <c r="AG7" s="28">
        <v>794193.64300000004</v>
      </c>
      <c r="AH7" s="28">
        <v>832232.81400000001</v>
      </c>
      <c r="AI7" s="28">
        <v>910711.95299999998</v>
      </c>
      <c r="AJ7" s="20"/>
      <c r="AK7" s="28">
        <v>933759.20200000005</v>
      </c>
      <c r="AL7" s="28">
        <v>1004557.078</v>
      </c>
      <c r="AM7" s="28">
        <v>1045264.068</v>
      </c>
      <c r="AN7" s="28">
        <v>1153582.9850000001</v>
      </c>
      <c r="AO7" s="20"/>
      <c r="AP7" s="28">
        <v>1172206.4339999999</v>
      </c>
      <c r="AQ7" s="28">
        <v>1263591.902</v>
      </c>
      <c r="AR7" s="28">
        <v>1279800.7209999999</v>
      </c>
      <c r="AS7" s="28">
        <v>1451953.757</v>
      </c>
      <c r="AT7" s="20"/>
      <c r="AU7" s="65">
        <v>1486947.8529999999</v>
      </c>
      <c r="AV7" s="65">
        <v>1614878.9069999999</v>
      </c>
      <c r="AW7" s="65">
        <v>1721902.25</v>
      </c>
      <c r="AX7" s="65">
        <v>2045744.121</v>
      </c>
      <c r="AY7" s="20"/>
      <c r="AZ7" s="65">
        <v>2203163.0040000002</v>
      </c>
      <c r="BA7" s="65">
        <v>2411486.088</v>
      </c>
      <c r="BB7" s="65">
        <v>2451720.1379999998</v>
      </c>
      <c r="BC7" s="65">
        <v>2770582.32</v>
      </c>
      <c r="BD7" s="20"/>
      <c r="BE7" s="65">
        <v>3470889.7889999999</v>
      </c>
      <c r="BF7" s="65">
        <v>4335414.8329999996</v>
      </c>
      <c r="BG7" s="65">
        <v>4631760.1469999999</v>
      </c>
      <c r="BH7" s="65">
        <v>5111730.7039999999</v>
      </c>
      <c r="BI7" s="20"/>
      <c r="BJ7" s="65">
        <v>5639893.5429999996</v>
      </c>
      <c r="BK7" s="65">
        <v>6331554.2309999997</v>
      </c>
      <c r="BL7" s="65">
        <v>7028775.068</v>
      </c>
      <c r="BM7" s="65">
        <v>8126149.0530000003</v>
      </c>
      <c r="BN7" s="20"/>
      <c r="BO7" s="65">
        <v>8898660.3499999996</v>
      </c>
      <c r="BP7" s="65">
        <v>11101121.426999999</v>
      </c>
      <c r="BQ7" s="65">
        <v>13060969.204</v>
      </c>
      <c r="BR7" s="65">
        <v>16032254.344000001</v>
      </c>
      <c r="BS7" s="20"/>
      <c r="BT7" s="65">
        <v>18723335.668000001</v>
      </c>
      <c r="BU7" s="65">
        <v>23306506.706</v>
      </c>
      <c r="BV7" s="65">
        <v>29148141.037</v>
      </c>
      <c r="BW7" s="65">
        <v>38487416.420999996</v>
      </c>
      <c r="BX7" s="20"/>
      <c r="BY7" s="65">
        <v>45516889.142999999</v>
      </c>
      <c r="BZ7" s="65">
        <v>57055932.848999999</v>
      </c>
      <c r="CA7" s="65">
        <v>65121008.07</v>
      </c>
      <c r="CB7" s="65">
        <v>78505764.503000006</v>
      </c>
      <c r="CD7" s="65">
        <v>85641916.457000002</v>
      </c>
    </row>
    <row r="8" spans="1:82">
      <c r="A8" s="20" t="s">
        <v>13</v>
      </c>
      <c r="B8" s="27">
        <v>40681.108</v>
      </c>
      <c r="C8" s="27">
        <v>44442.353999999999</v>
      </c>
      <c r="D8" s="27">
        <v>46504.067999999999</v>
      </c>
      <c r="E8" s="27">
        <v>44905.186000000002</v>
      </c>
      <c r="F8" s="27"/>
      <c r="G8" s="28">
        <v>58459.974999999999</v>
      </c>
      <c r="H8" s="28">
        <f>61568058/1000</f>
        <v>61568.057999999997</v>
      </c>
      <c r="I8" s="28">
        <v>60020.722999999998</v>
      </c>
      <c r="J8" s="28">
        <f>64039189/1000</f>
        <v>64039.188999999998</v>
      </c>
      <c r="K8" s="28"/>
      <c r="L8" s="28">
        <v>61833.428</v>
      </c>
      <c r="M8" s="28">
        <v>64867.16</v>
      </c>
      <c r="N8" s="28">
        <v>66319.97</v>
      </c>
      <c r="O8" s="28">
        <v>57335.071000000004</v>
      </c>
      <c r="P8" s="28"/>
      <c r="Q8" s="28">
        <v>57220.934999999998</v>
      </c>
      <c r="R8" s="28">
        <v>44776.902999999998</v>
      </c>
      <c r="S8" s="28">
        <v>41982</v>
      </c>
      <c r="T8" s="27">
        <v>48956.644</v>
      </c>
      <c r="U8" s="28"/>
      <c r="V8" s="28">
        <v>42974.133000000002</v>
      </c>
      <c r="W8" s="28">
        <v>44259.635000000002</v>
      </c>
      <c r="X8" s="28">
        <v>47359.374000000003</v>
      </c>
      <c r="Y8" s="28">
        <v>55827.055</v>
      </c>
      <c r="Z8" s="57"/>
      <c r="AA8" s="28">
        <v>66497.706000000006</v>
      </c>
      <c r="AB8" s="28">
        <v>71409.705000000002</v>
      </c>
      <c r="AC8" s="28">
        <v>69377.731</v>
      </c>
      <c r="AD8" s="28">
        <v>77637</v>
      </c>
      <c r="AE8" s="20"/>
      <c r="AF8" s="28">
        <v>85305.498000000007</v>
      </c>
      <c r="AG8" s="28">
        <v>93168.823999999993</v>
      </c>
      <c r="AH8" s="28">
        <v>91209.134999999995</v>
      </c>
      <c r="AI8" s="28">
        <v>156212.886</v>
      </c>
      <c r="AJ8" s="20"/>
      <c r="AK8" s="28">
        <v>207041.299</v>
      </c>
      <c r="AL8" s="28">
        <v>226451.755</v>
      </c>
      <c r="AM8" s="28">
        <v>246680.03400000001</v>
      </c>
      <c r="AN8" s="28">
        <v>390512.11900000001</v>
      </c>
      <c r="AO8" s="20"/>
      <c r="AP8" s="28">
        <v>533013.23</v>
      </c>
      <c r="AQ8" s="28">
        <v>432299.41800000001</v>
      </c>
      <c r="AR8" s="28">
        <v>524413.90700000001</v>
      </c>
      <c r="AS8" s="50">
        <v>570189.853</v>
      </c>
      <c r="AT8" s="20"/>
      <c r="AU8" s="66">
        <v>601612.06499999994</v>
      </c>
      <c r="AV8" s="66">
        <v>891562.13199999998</v>
      </c>
      <c r="AW8" s="66">
        <v>1253007.166</v>
      </c>
      <c r="AX8" s="66">
        <v>1251576.5209999999</v>
      </c>
      <c r="AY8" s="20"/>
      <c r="AZ8" s="66">
        <v>1514400.6370000001</v>
      </c>
      <c r="BA8" s="66">
        <v>1453167.9269999999</v>
      </c>
      <c r="BB8" s="66">
        <v>1370710.9439999999</v>
      </c>
      <c r="BC8" s="66">
        <v>1311243.8659999999</v>
      </c>
      <c r="BD8" s="20"/>
      <c r="BE8" s="66">
        <v>1329858.125</v>
      </c>
      <c r="BF8" s="66">
        <v>1348341.5379999999</v>
      </c>
      <c r="BG8" s="66">
        <v>1403394.74</v>
      </c>
      <c r="BH8" s="66">
        <v>1576008.0989999999</v>
      </c>
      <c r="BI8" s="20"/>
      <c r="BJ8" s="66">
        <v>1702250.477</v>
      </c>
      <c r="BK8" s="66">
        <v>1788549.696</v>
      </c>
      <c r="BL8" s="66">
        <v>1880859.6950000001</v>
      </c>
      <c r="BM8" s="66">
        <v>1936194.524</v>
      </c>
      <c r="BN8" s="20"/>
      <c r="BO8" s="66">
        <v>2040288.2649999999</v>
      </c>
      <c r="BP8" s="66">
        <v>2323229.0090000001</v>
      </c>
      <c r="BQ8" s="66">
        <v>2574709.966</v>
      </c>
      <c r="BR8" s="66">
        <v>3447822.4589999998</v>
      </c>
      <c r="BS8" s="20"/>
      <c r="BT8" s="66">
        <v>3939306.5630000001</v>
      </c>
      <c r="BU8" s="66">
        <v>4510620.8150000004</v>
      </c>
      <c r="BV8" s="66">
        <v>5971972.2640000004</v>
      </c>
      <c r="BW8" s="66">
        <v>17671261.953000002</v>
      </c>
      <c r="BX8" s="20"/>
      <c r="BY8" s="66">
        <v>16230654.995999999</v>
      </c>
      <c r="BZ8" s="66">
        <v>18013877.454999998</v>
      </c>
      <c r="CA8" s="66">
        <v>32577004.776000001</v>
      </c>
      <c r="CB8" s="66">
        <v>34953729.619000003</v>
      </c>
      <c r="CD8" s="66">
        <v>34000045.508000001</v>
      </c>
    </row>
    <row r="9" spans="1:82">
      <c r="A9" s="29" t="s">
        <v>14</v>
      </c>
      <c r="B9" s="30">
        <v>132978.014</v>
      </c>
      <c r="C9" s="30">
        <v>134501.155</v>
      </c>
      <c r="D9" s="30">
        <v>143668.96899089601</v>
      </c>
      <c r="E9" s="30">
        <v>145863.423852334</v>
      </c>
      <c r="F9" s="30"/>
      <c r="G9" s="31">
        <v>170744.22447042901</v>
      </c>
      <c r="H9" s="31">
        <f>SUM(H10:H12)</f>
        <v>194502.31200000001</v>
      </c>
      <c r="I9" s="31">
        <f>SUM(I10:I12)</f>
        <v>202273.467</v>
      </c>
      <c r="J9" s="31">
        <f>SUM(J10:J12)</f>
        <v>205315.69</v>
      </c>
      <c r="K9" s="31"/>
      <c r="L9" s="31">
        <v>232852.288</v>
      </c>
      <c r="M9" s="31">
        <v>248062.66899999999</v>
      </c>
      <c r="N9" s="31">
        <f>SUM(N10:N12)</f>
        <v>264606.13400000002</v>
      </c>
      <c r="O9" s="31">
        <v>250504.40599999999</v>
      </c>
      <c r="P9" s="31"/>
      <c r="Q9" s="31">
        <v>288403.39199999999</v>
      </c>
      <c r="R9" s="31">
        <v>299881.288</v>
      </c>
      <c r="S9" s="55">
        <f>SUM(S10:S12)</f>
        <v>332409.67599999998</v>
      </c>
      <c r="T9" s="31">
        <v>328399.45699999999</v>
      </c>
      <c r="U9" s="56"/>
      <c r="V9" s="55">
        <v>369479.93300000002</v>
      </c>
      <c r="W9" s="55">
        <v>380112.39600000001</v>
      </c>
      <c r="X9" s="55">
        <v>406619.97</v>
      </c>
      <c r="Y9" s="55">
        <v>411343.408</v>
      </c>
      <c r="Z9" s="59"/>
      <c r="AA9" s="55">
        <v>455597.06</v>
      </c>
      <c r="AB9" s="55">
        <v>457783.98800000001</v>
      </c>
      <c r="AC9" s="55">
        <v>480820.35499999998</v>
      </c>
      <c r="AD9" s="55">
        <v>524195</v>
      </c>
      <c r="AE9" s="59"/>
      <c r="AF9" s="55">
        <v>577859.97900000005</v>
      </c>
      <c r="AG9" s="55">
        <f>SUM(AG10:AG12)</f>
        <v>600025.87300000002</v>
      </c>
      <c r="AH9" s="55">
        <v>632528.11699999997</v>
      </c>
      <c r="AI9" s="55">
        <v>718266.08400000003</v>
      </c>
      <c r="AJ9" s="59"/>
      <c r="AK9" s="55">
        <v>713931.897</v>
      </c>
      <c r="AL9" s="55">
        <v>744436.12199999997</v>
      </c>
      <c r="AM9" s="55">
        <v>732606.84299999999</v>
      </c>
      <c r="AN9" s="55">
        <v>909420.42</v>
      </c>
      <c r="AO9" s="59"/>
      <c r="AP9" s="55">
        <v>1020929.944</v>
      </c>
      <c r="AQ9" s="55">
        <v>928695.78399999999</v>
      </c>
      <c r="AR9" s="55">
        <v>977755.67099999997</v>
      </c>
      <c r="AS9" s="55">
        <v>1095151.6839999999</v>
      </c>
      <c r="AT9" s="20"/>
      <c r="AU9" s="67">
        <v>1276966.7620000001</v>
      </c>
      <c r="AV9" s="67">
        <v>1581537.0560000001</v>
      </c>
      <c r="AW9" s="67">
        <v>1938804.642</v>
      </c>
      <c r="AX9" s="67">
        <v>1994568.3359999999</v>
      </c>
      <c r="AY9" s="20"/>
      <c r="AZ9" s="67">
        <v>2086297.987</v>
      </c>
      <c r="BA9" s="67">
        <v>2066853.42</v>
      </c>
      <c r="BB9" s="67">
        <v>2069347.95</v>
      </c>
      <c r="BC9" s="67">
        <v>2336699.858</v>
      </c>
      <c r="BD9" s="20"/>
      <c r="BE9" s="67">
        <v>2798142.037</v>
      </c>
      <c r="BF9" s="67">
        <v>3374872.55</v>
      </c>
      <c r="BG9" s="67">
        <v>3771577.1919999998</v>
      </c>
      <c r="BH9" s="67">
        <v>4229324.5549999997</v>
      </c>
      <c r="BI9" s="20"/>
      <c r="BJ9" s="67">
        <v>4622173.0369999995</v>
      </c>
      <c r="BK9" s="67">
        <v>5008055.1409999998</v>
      </c>
      <c r="BL9" s="67">
        <v>5528677.4529999997</v>
      </c>
      <c r="BM9" s="67">
        <v>6556808.1030000001</v>
      </c>
      <c r="BN9" s="20"/>
      <c r="BO9" s="67">
        <v>6850445.0270105703</v>
      </c>
      <c r="BP9" s="67">
        <v>8438274.5813245494</v>
      </c>
      <c r="BQ9" s="67">
        <v>10187016.7031189</v>
      </c>
      <c r="BR9" s="67">
        <v>12505279.5372889</v>
      </c>
      <c r="BS9" s="20"/>
      <c r="BT9" s="67">
        <v>14403090.089949001</v>
      </c>
      <c r="BU9" s="67">
        <v>18213958.460635401</v>
      </c>
      <c r="BV9" s="67">
        <v>24615842.168359101</v>
      </c>
      <c r="BW9" s="67">
        <v>37239326.324767798</v>
      </c>
      <c r="BX9" s="20"/>
      <c r="BY9" s="67">
        <v>46630605.989</v>
      </c>
      <c r="BZ9" s="67">
        <v>55915240.158</v>
      </c>
      <c r="CA9" s="67">
        <v>72431911.569999993</v>
      </c>
      <c r="CB9" s="67">
        <v>80210665.356000006</v>
      </c>
      <c r="CD9" s="67">
        <v>86071986.270999998</v>
      </c>
    </row>
    <row r="10" spans="1:82">
      <c r="A10" s="32" t="s">
        <v>11</v>
      </c>
      <c r="B10" s="27">
        <v>43388.087</v>
      </c>
      <c r="C10" s="27">
        <v>40941.048000000003</v>
      </c>
      <c r="D10" s="27">
        <v>49197.5918836739</v>
      </c>
      <c r="E10" s="27">
        <v>43960.080055767299</v>
      </c>
      <c r="F10" s="27"/>
      <c r="G10" s="28">
        <v>52131.879580487002</v>
      </c>
      <c r="H10" s="28">
        <f>67914751/1000</f>
        <v>67914.751000000004</v>
      </c>
      <c r="I10" s="28">
        <v>78218.566000000006</v>
      </c>
      <c r="J10" s="28">
        <f>69208001/1000</f>
        <v>69208.001000000004</v>
      </c>
      <c r="K10" s="28"/>
      <c r="L10" s="28">
        <v>93747.642000000007</v>
      </c>
      <c r="M10" s="28">
        <v>101545.639</v>
      </c>
      <c r="N10" s="28">
        <v>118133.624</v>
      </c>
      <c r="O10" s="28">
        <v>95528.615999999995</v>
      </c>
      <c r="P10" s="28"/>
      <c r="Q10" s="28">
        <v>119184.145</v>
      </c>
      <c r="R10" s="28">
        <v>120740.325</v>
      </c>
      <c r="S10" s="28">
        <v>144164.552</v>
      </c>
      <c r="T10" s="28">
        <v>114499.898</v>
      </c>
      <c r="U10" s="57"/>
      <c r="V10" s="28">
        <v>149131.52499999999</v>
      </c>
      <c r="W10" s="28">
        <v>142851.27900000001</v>
      </c>
      <c r="X10" s="28">
        <v>153660.51800000001</v>
      </c>
      <c r="Y10" s="28">
        <v>138248.05799999999</v>
      </c>
      <c r="Z10" s="20"/>
      <c r="AA10" s="28">
        <v>162861.43599999999</v>
      </c>
      <c r="AB10" s="28">
        <v>145173.36499999999</v>
      </c>
      <c r="AC10" s="28">
        <v>154756.79800000001</v>
      </c>
      <c r="AD10" s="28">
        <v>171946</v>
      </c>
      <c r="AE10" s="20"/>
      <c r="AF10" s="28">
        <v>192431.15299999999</v>
      </c>
      <c r="AG10" s="28">
        <v>177883.12599999999</v>
      </c>
      <c r="AH10" s="28">
        <v>198358.198</v>
      </c>
      <c r="AI10" s="28">
        <v>205704.54699999999</v>
      </c>
      <c r="AJ10" s="20"/>
      <c r="AK10" s="28">
        <v>186826.65700000001</v>
      </c>
      <c r="AL10" s="28">
        <v>202711.29300000001</v>
      </c>
      <c r="AM10" s="28">
        <v>187228.421</v>
      </c>
      <c r="AN10" s="28">
        <v>239436.87299999999</v>
      </c>
      <c r="AO10" s="20"/>
      <c r="AP10" s="28">
        <v>240473.242</v>
      </c>
      <c r="AQ10" s="28">
        <v>225233.12299999999</v>
      </c>
      <c r="AR10" s="28">
        <v>217174.77100000001</v>
      </c>
      <c r="AS10" s="28">
        <v>241811.12599999999</v>
      </c>
      <c r="AT10" s="20"/>
      <c r="AU10" s="65">
        <v>451029.24599999998</v>
      </c>
      <c r="AV10" s="65">
        <v>482062.288</v>
      </c>
      <c r="AW10" s="65">
        <v>585573.78599999996</v>
      </c>
      <c r="AX10" s="65">
        <v>503756.47700000001</v>
      </c>
      <c r="AY10" s="20"/>
      <c r="AZ10" s="65">
        <v>338599.55800000002</v>
      </c>
      <c r="BA10" s="65">
        <v>315496.51500000001</v>
      </c>
      <c r="BB10" s="65">
        <v>360618.78</v>
      </c>
      <c r="BC10" s="65">
        <v>465028.47100000002</v>
      </c>
      <c r="BD10" s="20"/>
      <c r="BE10" s="65">
        <v>490467.48</v>
      </c>
      <c r="BF10" s="65">
        <v>577866.57999999996</v>
      </c>
      <c r="BG10" s="65">
        <v>718216.21200000006</v>
      </c>
      <c r="BH10" s="65">
        <v>779489.23600000003</v>
      </c>
      <c r="BI10" s="20"/>
      <c r="BJ10" s="65">
        <v>813786.41399999999</v>
      </c>
      <c r="BK10" s="65">
        <v>961783.53799999994</v>
      </c>
      <c r="BL10" s="65">
        <v>1032098.769</v>
      </c>
      <c r="BM10" s="65">
        <v>1433012.15</v>
      </c>
      <c r="BN10" s="20"/>
      <c r="BO10" s="65">
        <v>1238828.8888481599</v>
      </c>
      <c r="BP10" s="65">
        <v>1482814.9681025499</v>
      </c>
      <c r="BQ10" s="65">
        <v>1949541.9253533999</v>
      </c>
      <c r="BR10" s="65">
        <v>2214460.0965286</v>
      </c>
      <c r="BS10" s="20"/>
      <c r="BT10" s="65">
        <v>2429772.3530446501</v>
      </c>
      <c r="BU10" s="65">
        <v>3562444.8252644599</v>
      </c>
      <c r="BV10" s="65">
        <v>4927419.2720193304</v>
      </c>
      <c r="BW10" s="65">
        <v>5335686.4215688501</v>
      </c>
      <c r="BX10" s="20"/>
      <c r="BY10" s="65">
        <v>11355660.879000001</v>
      </c>
      <c r="BZ10" s="65">
        <v>12785460.216</v>
      </c>
      <c r="CA10" s="65">
        <v>14817967.439999999</v>
      </c>
      <c r="CB10" s="65">
        <v>14147721.992000001</v>
      </c>
      <c r="CD10" s="65">
        <v>15608796.615</v>
      </c>
    </row>
    <row r="11" spans="1:82">
      <c r="A11" s="32" t="s">
        <v>12</v>
      </c>
      <c r="B11" s="27">
        <v>66920.868000000002</v>
      </c>
      <c r="C11" s="27">
        <v>68680.672999999995</v>
      </c>
      <c r="D11" s="27">
        <v>68914.874848874606</v>
      </c>
      <c r="E11" s="27">
        <v>76902.2989422682</v>
      </c>
      <c r="F11" s="27"/>
      <c r="G11" s="28">
        <v>80017.621184462303</v>
      </c>
      <c r="H11" s="28">
        <f>85788281/1000</f>
        <v>85788.281000000003</v>
      </c>
      <c r="I11" s="28">
        <v>87397.126000000004</v>
      </c>
      <c r="J11" s="28">
        <f>96075190/1000</f>
        <v>96075.19</v>
      </c>
      <c r="K11" s="28"/>
      <c r="L11" s="28">
        <v>102316.05899999999</v>
      </c>
      <c r="M11" s="28">
        <v>109677.488</v>
      </c>
      <c r="N11" s="28">
        <v>112482.3</v>
      </c>
      <c r="O11" s="28">
        <v>125501.213</v>
      </c>
      <c r="P11" s="28"/>
      <c r="Q11" s="28">
        <v>139608.016</v>
      </c>
      <c r="R11" s="28">
        <v>156150.45199999999</v>
      </c>
      <c r="S11" s="28">
        <v>166317.12400000001</v>
      </c>
      <c r="T11" s="28">
        <v>186118.33100000001</v>
      </c>
      <c r="U11" s="57"/>
      <c r="V11" s="28">
        <v>197836.07800000001</v>
      </c>
      <c r="W11" s="28">
        <v>213161.671</v>
      </c>
      <c r="X11" s="28">
        <v>226734.53400000001</v>
      </c>
      <c r="Y11" s="28">
        <v>241162.701</v>
      </c>
      <c r="Z11" s="20"/>
      <c r="AA11" s="28">
        <v>253717.848</v>
      </c>
      <c r="AB11" s="28">
        <v>269497.467</v>
      </c>
      <c r="AC11" s="28">
        <v>285748.27500000002</v>
      </c>
      <c r="AD11" s="28">
        <v>305855</v>
      </c>
      <c r="AE11" s="20"/>
      <c r="AF11" s="28">
        <v>331617.29599999997</v>
      </c>
      <c r="AG11" s="28">
        <v>367084.35</v>
      </c>
      <c r="AH11" s="28">
        <v>379225.99800000002</v>
      </c>
      <c r="AI11" s="28">
        <v>418392.41600000003</v>
      </c>
      <c r="AJ11" s="20"/>
      <c r="AK11" s="28">
        <v>412027.86800000002</v>
      </c>
      <c r="AL11" s="28">
        <v>415868.33199999999</v>
      </c>
      <c r="AM11" s="28">
        <v>410517.49200000003</v>
      </c>
      <c r="AN11" s="28">
        <v>466993.51199999999</v>
      </c>
      <c r="AO11" s="20"/>
      <c r="AP11" s="28">
        <v>455802.70400000003</v>
      </c>
      <c r="AQ11" s="28">
        <v>474528.88699999999</v>
      </c>
      <c r="AR11" s="28">
        <v>467923.897</v>
      </c>
      <c r="AS11" s="28">
        <v>544335.77</v>
      </c>
      <c r="AT11" s="20"/>
      <c r="AU11" s="65">
        <v>557194.23300000001</v>
      </c>
      <c r="AV11" s="65">
        <v>619657.69799999997</v>
      </c>
      <c r="AW11" s="65">
        <v>690928.25399999996</v>
      </c>
      <c r="AX11" s="65">
        <v>849263.60400000005</v>
      </c>
      <c r="AY11" s="20"/>
      <c r="AZ11" s="65">
        <v>928701.08799999999</v>
      </c>
      <c r="BA11" s="65">
        <v>992925.49300000002</v>
      </c>
      <c r="BB11" s="65">
        <v>1030017.0209999999</v>
      </c>
      <c r="BC11" s="65">
        <v>1170174.4939999999</v>
      </c>
      <c r="BD11" s="20"/>
      <c r="BE11" s="65">
        <v>1581676.3929999999</v>
      </c>
      <c r="BF11" s="65">
        <v>2066546.452</v>
      </c>
      <c r="BG11" s="65">
        <v>2287643.0669999998</v>
      </c>
      <c r="BH11" s="65">
        <v>2568597.4730000002</v>
      </c>
      <c r="BI11" s="20"/>
      <c r="BJ11" s="65">
        <v>2865182.2439999999</v>
      </c>
      <c r="BK11" s="65">
        <v>3065217.0920000002</v>
      </c>
      <c r="BL11" s="65">
        <v>3458277.3119999999</v>
      </c>
      <c r="BM11" s="65">
        <v>4039446.2310000001</v>
      </c>
      <c r="BN11" s="20"/>
      <c r="BO11" s="65">
        <v>4485619.91498332</v>
      </c>
      <c r="BP11" s="65">
        <v>5683075.4319005599</v>
      </c>
      <c r="BQ11" s="65">
        <v>6840377.3722152403</v>
      </c>
      <c r="BR11" s="65">
        <v>8404175.8541629091</v>
      </c>
      <c r="BS11" s="20"/>
      <c r="BT11" s="65">
        <v>9851994.7800375894</v>
      </c>
      <c r="BU11" s="65">
        <v>12313271.6566974</v>
      </c>
      <c r="BV11" s="65">
        <v>16544281.1483749</v>
      </c>
      <c r="BW11" s="65">
        <v>22956145.314374801</v>
      </c>
      <c r="BX11" s="20"/>
      <c r="BY11" s="65">
        <v>26323125.478999998</v>
      </c>
      <c r="BZ11" s="65">
        <v>33299700.897</v>
      </c>
      <c r="CA11" s="65">
        <v>40015422.171999998</v>
      </c>
      <c r="CB11" s="65">
        <v>47434874.07</v>
      </c>
      <c r="CD11" s="65">
        <v>52839781.898999996</v>
      </c>
    </row>
    <row r="12" spans="1:82">
      <c r="A12" s="33" t="s">
        <v>13</v>
      </c>
      <c r="B12" s="34">
        <v>22669.059000000001</v>
      </c>
      <c r="C12" s="34">
        <v>24879.434000000001</v>
      </c>
      <c r="D12" s="34">
        <v>25556.502258347798</v>
      </c>
      <c r="E12" s="34">
        <v>25001.044854298201</v>
      </c>
      <c r="F12" s="27"/>
      <c r="G12" s="35">
        <v>38594.723705479897</v>
      </c>
      <c r="H12" s="35">
        <f>40799280/1000</f>
        <v>40799.279999999999</v>
      </c>
      <c r="I12" s="35">
        <v>36657.775000000001</v>
      </c>
      <c r="J12" s="35">
        <f>40032499/1000</f>
        <v>40032.499000000003</v>
      </c>
      <c r="K12" s="35"/>
      <c r="L12" s="35">
        <v>36788.587</v>
      </c>
      <c r="M12" s="35">
        <v>36839.841999999997</v>
      </c>
      <c r="N12" s="35">
        <v>33990.21</v>
      </c>
      <c r="O12" s="50">
        <v>29474.577000000001</v>
      </c>
      <c r="P12" s="28"/>
      <c r="Q12" s="35">
        <v>29611.231</v>
      </c>
      <c r="R12" s="35">
        <v>22990.510999999999</v>
      </c>
      <c r="S12" s="50">
        <v>21928</v>
      </c>
      <c r="T12" s="50">
        <v>27781.227999999999</v>
      </c>
      <c r="U12" s="20"/>
      <c r="V12" s="35">
        <v>22512.33</v>
      </c>
      <c r="W12" s="50">
        <v>24099.446</v>
      </c>
      <c r="X12" s="50">
        <v>26224.918000000001</v>
      </c>
      <c r="Y12" s="50">
        <v>31932.649000000001</v>
      </c>
      <c r="Z12" s="20"/>
      <c r="AA12" s="50">
        <v>39017.775999999998</v>
      </c>
      <c r="AB12" s="50">
        <v>43113.455999999998</v>
      </c>
      <c r="AC12" s="50">
        <v>40315.281999999999</v>
      </c>
      <c r="AD12" s="50">
        <v>46394</v>
      </c>
      <c r="AE12" s="20"/>
      <c r="AF12" s="50">
        <v>53811.53</v>
      </c>
      <c r="AG12" s="50">
        <v>55058.396999999997</v>
      </c>
      <c r="AH12" s="50">
        <v>54943.921000000002</v>
      </c>
      <c r="AI12" s="50">
        <v>94169.120999999999</v>
      </c>
      <c r="AJ12" s="20"/>
      <c r="AK12" s="50">
        <v>115077.372</v>
      </c>
      <c r="AL12" s="50">
        <v>125856.497</v>
      </c>
      <c r="AM12" s="50">
        <v>134860.93</v>
      </c>
      <c r="AN12" s="50">
        <v>202990.035</v>
      </c>
      <c r="AO12" s="20"/>
      <c r="AP12" s="50">
        <v>324653.99800000002</v>
      </c>
      <c r="AQ12" s="50">
        <v>228933.774</v>
      </c>
      <c r="AR12" s="50">
        <v>292657.00300000003</v>
      </c>
      <c r="AS12" s="50">
        <v>309004.788</v>
      </c>
      <c r="AT12" s="20"/>
      <c r="AU12" s="66">
        <v>268743.283</v>
      </c>
      <c r="AV12" s="66">
        <v>479817.07</v>
      </c>
      <c r="AW12" s="66">
        <v>662302.60199999996</v>
      </c>
      <c r="AX12" s="66">
        <v>641548.255</v>
      </c>
      <c r="AY12" s="20"/>
      <c r="AZ12" s="66">
        <v>818997.34100000001</v>
      </c>
      <c r="BA12" s="66">
        <v>758431.41200000001</v>
      </c>
      <c r="BB12" s="66">
        <v>678712.14899999998</v>
      </c>
      <c r="BC12" s="66">
        <v>701496.89300000004</v>
      </c>
      <c r="BD12" s="20"/>
      <c r="BE12" s="66">
        <v>725998.16399999999</v>
      </c>
      <c r="BF12" s="66">
        <v>730459.51800000004</v>
      </c>
      <c r="BG12" s="66">
        <v>765717.91299999994</v>
      </c>
      <c r="BH12" s="66">
        <v>881237.84600000002</v>
      </c>
      <c r="BI12" s="20"/>
      <c r="BJ12" s="66">
        <v>943204.37899999996</v>
      </c>
      <c r="BK12" s="66">
        <v>981054.51100000006</v>
      </c>
      <c r="BL12" s="66">
        <v>1038301.372</v>
      </c>
      <c r="BM12" s="66">
        <v>1084349.7220000001</v>
      </c>
      <c r="BN12" s="20"/>
      <c r="BO12" s="66">
        <v>1125996.2231790801</v>
      </c>
      <c r="BP12" s="66">
        <v>1272384.18132144</v>
      </c>
      <c r="BQ12" s="66">
        <v>1397097.4055502899</v>
      </c>
      <c r="BR12" s="66">
        <v>1886643.5865974</v>
      </c>
      <c r="BS12" s="20"/>
      <c r="BT12" s="66">
        <v>2121322.9568667398</v>
      </c>
      <c r="BU12" s="66">
        <v>2338241.9786735098</v>
      </c>
      <c r="BV12" s="66">
        <v>3144141.7479648199</v>
      </c>
      <c r="BW12" s="66">
        <v>8947494.5888241809</v>
      </c>
      <c r="BX12" s="20"/>
      <c r="BY12" s="66">
        <v>8951819.6309999991</v>
      </c>
      <c r="BZ12" s="66">
        <v>9830079.0449999999</v>
      </c>
      <c r="CA12" s="66">
        <v>17598521.958000001</v>
      </c>
      <c r="CB12" s="66">
        <v>18628069.294</v>
      </c>
      <c r="CD12" s="66">
        <v>17623407.756999999</v>
      </c>
    </row>
    <row r="13" spans="1:82" ht="24">
      <c r="A13" s="36" t="s">
        <v>15</v>
      </c>
      <c r="B13" s="37">
        <v>53.959343182360399</v>
      </c>
      <c r="C13" s="37">
        <v>53.006682268441999</v>
      </c>
      <c r="D13" s="38">
        <v>53.971122402626698</v>
      </c>
      <c r="E13" s="38">
        <v>53.424974090478699</v>
      </c>
      <c r="F13" s="38"/>
      <c r="G13" s="37">
        <v>56.3885954824649</v>
      </c>
      <c r="H13" s="37">
        <v>57.127250910289099</v>
      </c>
      <c r="I13" s="37">
        <f>I9*100/I5</f>
        <v>55.270452855954765</v>
      </c>
      <c r="J13" s="37">
        <f>J9*100/J5</f>
        <v>53.851687602719061</v>
      </c>
      <c r="K13" s="37"/>
      <c r="L13" s="37">
        <v>55.332845108449099</v>
      </c>
      <c r="M13" s="51">
        <f>M9/M5*100</f>
        <v>76.196551198618351</v>
      </c>
      <c r="N13" s="51">
        <f>N9/N5*100</f>
        <v>54.915819103573916</v>
      </c>
      <c r="O13" s="37">
        <v>53.420940969802402</v>
      </c>
      <c r="P13" s="37"/>
      <c r="Q13" s="37">
        <v>55.365693051032203</v>
      </c>
      <c r="R13" s="37">
        <v>54.839612004572103</v>
      </c>
      <c r="S13" s="37">
        <v>56.1295255183256</v>
      </c>
      <c r="T13" s="37">
        <v>53.503101834424001</v>
      </c>
      <c r="U13" s="20"/>
      <c r="V13" s="37">
        <v>55.510136966690503</v>
      </c>
      <c r="W13" s="37">
        <v>53.875179794930503</v>
      </c>
      <c r="X13" s="37">
        <v>54.151529831170699</v>
      </c>
      <c r="Y13" s="37">
        <v>53.781234871170398</v>
      </c>
      <c r="Z13" s="20"/>
      <c r="AA13" s="37">
        <v>54.3</v>
      </c>
      <c r="AB13" s="37">
        <v>51.7</v>
      </c>
      <c r="AC13" s="37">
        <v>51.5</v>
      </c>
      <c r="AD13" s="37">
        <v>51.7</v>
      </c>
      <c r="AE13" s="20"/>
      <c r="AF13" s="37">
        <v>52.6</v>
      </c>
      <c r="AG13" s="37">
        <v>50.3</v>
      </c>
      <c r="AH13" s="37">
        <v>50.6</v>
      </c>
      <c r="AI13" s="37">
        <v>51.8</v>
      </c>
      <c r="AJ13" s="20"/>
      <c r="AK13" s="37">
        <v>48.3</v>
      </c>
      <c r="AL13" s="37">
        <v>46.4</v>
      </c>
      <c r="AM13" s="37">
        <f>AM9*100/AM5</f>
        <v>44.185378628807477</v>
      </c>
      <c r="AN13" s="37">
        <v>55</v>
      </c>
      <c r="AO13" s="20"/>
      <c r="AP13" s="37">
        <v>47.1</v>
      </c>
      <c r="AQ13" s="37">
        <v>42.8</v>
      </c>
      <c r="AR13" s="37">
        <v>42.582062558102898</v>
      </c>
      <c r="AS13" s="37">
        <v>42.7</v>
      </c>
      <c r="AT13" s="20"/>
      <c r="AU13" s="68">
        <v>45.3</v>
      </c>
      <c r="AV13" s="68">
        <v>47.9</v>
      </c>
      <c r="AW13" s="68">
        <v>49.2</v>
      </c>
      <c r="AX13" s="68">
        <v>47.7</v>
      </c>
      <c r="AY13" s="20"/>
      <c r="AZ13" s="68">
        <v>46.6</v>
      </c>
      <c r="BA13" s="68">
        <v>44.7</v>
      </c>
      <c r="BB13" s="68">
        <v>44.5</v>
      </c>
      <c r="BC13" s="68">
        <v>46.7</v>
      </c>
      <c r="BD13" s="20"/>
      <c r="BE13" s="68">
        <v>48.2</v>
      </c>
      <c r="BF13" s="68">
        <v>49</v>
      </c>
      <c r="BG13" s="68">
        <v>50.3</v>
      </c>
      <c r="BH13" s="68">
        <v>51.1</v>
      </c>
      <c r="BI13" s="20"/>
      <c r="BJ13" s="68">
        <v>51.1</v>
      </c>
      <c r="BK13" s="68">
        <v>49.5</v>
      </c>
      <c r="BL13" s="68">
        <v>49.8</v>
      </c>
      <c r="BM13" s="68">
        <v>51.5</v>
      </c>
      <c r="BN13" s="20"/>
      <c r="BO13" s="68">
        <v>51.016236068981499</v>
      </c>
      <c r="BP13" s="68">
        <v>51.216979940648002</v>
      </c>
      <c r="BQ13" s="68">
        <v>52.128885677307601</v>
      </c>
      <c r="BR13" s="68">
        <v>52.827418017756898</v>
      </c>
      <c r="BS13" s="20"/>
      <c r="BT13" s="68">
        <v>53.271630338103002</v>
      </c>
      <c r="BU13" s="68">
        <v>54.042793075217503</v>
      </c>
      <c r="BV13" s="68">
        <v>57.218287082731401</v>
      </c>
      <c r="BW13" s="68">
        <v>56.538000789691203</v>
      </c>
      <c r="BX13" s="20"/>
      <c r="BY13" s="68">
        <v>59.5</v>
      </c>
      <c r="BZ13" s="68">
        <v>57.9</v>
      </c>
      <c r="CA13" s="68">
        <v>59.3</v>
      </c>
      <c r="CB13" s="68">
        <v>57.4</v>
      </c>
      <c r="CD13" s="68">
        <v>58.6</v>
      </c>
    </row>
    <row r="14" spans="1:82">
      <c r="A14" s="32" t="s">
        <v>11</v>
      </c>
      <c r="B14" s="39">
        <v>63.567723876707397</v>
      </c>
      <c r="C14" s="39">
        <v>60.2</v>
      </c>
      <c r="D14" s="40">
        <v>65.1810099447558</v>
      </c>
      <c r="E14" s="40">
        <v>63.203205448772501</v>
      </c>
      <c r="F14" s="40"/>
      <c r="G14" s="39">
        <v>64.642406315645303</v>
      </c>
      <c r="H14" s="39">
        <f>H10*100/H6</f>
        <v>65.780144526427819</v>
      </c>
      <c r="I14" s="39">
        <v>67.163688216184497</v>
      </c>
      <c r="J14" s="39">
        <v>64.073025361328504</v>
      </c>
      <c r="K14" s="39"/>
      <c r="L14" s="39">
        <v>67.906864323808094</v>
      </c>
      <c r="M14" s="39">
        <v>67.2</v>
      </c>
      <c r="N14" s="39">
        <v>70.766027947728006</v>
      </c>
      <c r="O14" s="39">
        <v>68.400000000000006</v>
      </c>
      <c r="P14" s="39"/>
      <c r="Q14" s="39">
        <v>70.369907888651696</v>
      </c>
      <c r="R14" s="39">
        <v>67.870717727029401</v>
      </c>
      <c r="S14" s="39">
        <v>69.835153260892994</v>
      </c>
      <c r="T14" s="20">
        <v>63.3</v>
      </c>
      <c r="U14" s="20"/>
      <c r="V14" s="39">
        <v>68.264190932161</v>
      </c>
      <c r="W14" s="39">
        <v>63.623374073247099</v>
      </c>
      <c r="X14" s="39">
        <v>63.211972473422101</v>
      </c>
      <c r="Y14" s="39">
        <v>61.708109462912802</v>
      </c>
      <c r="Z14" s="20"/>
      <c r="AA14" s="39">
        <v>64.599999999999994</v>
      </c>
      <c r="AB14" s="39">
        <v>60.1</v>
      </c>
      <c r="AC14" s="39">
        <v>57.9</v>
      </c>
      <c r="AD14" s="39">
        <v>60.6</v>
      </c>
      <c r="AE14" s="20"/>
      <c r="AF14" s="39">
        <v>61.9</v>
      </c>
      <c r="AG14" s="39">
        <v>58.4</v>
      </c>
      <c r="AH14" s="39">
        <v>60.8</v>
      </c>
      <c r="AI14" s="39">
        <v>64.5</v>
      </c>
      <c r="AJ14" s="20"/>
      <c r="AK14" s="39">
        <v>55.5</v>
      </c>
      <c r="AL14" s="39">
        <v>54.1</v>
      </c>
      <c r="AM14" s="39">
        <f>AM10*100/AM6</f>
        <v>51.143300184830935</v>
      </c>
      <c r="AN14" s="39">
        <v>54.3</v>
      </c>
      <c r="AO14" s="20"/>
      <c r="AP14" s="39">
        <v>52</v>
      </c>
      <c r="AQ14" s="39">
        <v>47.6</v>
      </c>
      <c r="AR14" s="39">
        <v>45.2</v>
      </c>
      <c r="AS14" s="39">
        <v>44.5</v>
      </c>
      <c r="AT14" s="20"/>
      <c r="AU14" s="69">
        <v>61.6</v>
      </c>
      <c r="AV14" s="69">
        <v>60.7</v>
      </c>
      <c r="AW14" s="69">
        <v>61.8</v>
      </c>
      <c r="AX14" s="69">
        <v>57.2</v>
      </c>
      <c r="AY14" s="20"/>
      <c r="AZ14" s="69">
        <v>44.7</v>
      </c>
      <c r="BA14" s="69">
        <v>41.4</v>
      </c>
      <c r="BB14" s="69">
        <v>43.4</v>
      </c>
      <c r="BC14" s="69">
        <v>50.6</v>
      </c>
      <c r="BD14" s="20"/>
      <c r="BE14" s="69">
        <v>49</v>
      </c>
      <c r="BF14" s="69">
        <v>48.1</v>
      </c>
      <c r="BG14" s="69">
        <v>49.4</v>
      </c>
      <c r="BH14" s="69">
        <v>49.9</v>
      </c>
      <c r="BI14" s="20"/>
      <c r="BJ14" s="69">
        <v>47.7</v>
      </c>
      <c r="BK14" s="69">
        <v>48.1</v>
      </c>
      <c r="BL14" s="69">
        <v>47</v>
      </c>
      <c r="BM14" s="69">
        <v>53.7</v>
      </c>
      <c r="BN14" s="20"/>
      <c r="BO14" s="69">
        <v>49.771719419386102</v>
      </c>
      <c r="BP14" s="69">
        <v>48.597912435490898</v>
      </c>
      <c r="BQ14" s="69">
        <v>49.9076167635315</v>
      </c>
      <c r="BR14" s="69">
        <v>52.827469597108703</v>
      </c>
      <c r="BS14" s="20"/>
      <c r="BT14" s="69">
        <v>55.5448686369987</v>
      </c>
      <c r="BU14" s="69">
        <v>60.526948497379799</v>
      </c>
      <c r="BV14" s="69">
        <v>62.365907986093497</v>
      </c>
      <c r="BW14" s="69">
        <v>54.965520764026003</v>
      </c>
      <c r="BX14" s="20"/>
      <c r="BY14" s="69">
        <v>68.2</v>
      </c>
      <c r="BZ14" s="69">
        <v>59.4</v>
      </c>
      <c r="CA14" s="69">
        <v>60.4</v>
      </c>
      <c r="CB14" s="69">
        <v>53.8</v>
      </c>
      <c r="CD14" s="69">
        <v>57.5</v>
      </c>
    </row>
    <row r="15" spans="1:82">
      <c r="A15" s="32" t="s">
        <v>12</v>
      </c>
      <c r="B15" s="39">
        <v>48.7</v>
      </c>
      <c r="C15" s="39">
        <v>48.6</v>
      </c>
      <c r="D15" s="40">
        <v>47.786828136449202</v>
      </c>
      <c r="E15" s="40">
        <v>174.93666718693601</v>
      </c>
      <c r="F15" s="40"/>
      <c r="G15" s="39">
        <v>48.882835286083498</v>
      </c>
      <c r="H15" s="39">
        <f>H11*100/H7</f>
        <v>48.837989500925516</v>
      </c>
      <c r="I15" s="39">
        <v>46.122285165028003</v>
      </c>
      <c r="J15" s="39">
        <v>51.048977458970803</v>
      </c>
      <c r="K15" s="39"/>
      <c r="L15" s="39">
        <v>46.310603676448601</v>
      </c>
      <c r="M15" s="39">
        <v>100</v>
      </c>
      <c r="N15" s="39">
        <v>45.249197882044498</v>
      </c>
      <c r="O15" s="39">
        <v>46.2</v>
      </c>
      <c r="P15" s="39"/>
      <c r="Q15" s="39">
        <v>47.434521905905498</v>
      </c>
      <c r="R15" s="39">
        <v>48.170955502240297</v>
      </c>
      <c r="S15" s="39">
        <v>48.375926306879002</v>
      </c>
      <c r="T15" s="20">
        <v>48.5</v>
      </c>
      <c r="U15" s="20"/>
      <c r="V15" s="39">
        <v>48.948535347235001</v>
      </c>
      <c r="W15" s="39">
        <v>48.805592653954101</v>
      </c>
      <c r="X15" s="39">
        <v>49.242393463623301</v>
      </c>
      <c r="Y15" s="39">
        <v>48.649739249819604</v>
      </c>
      <c r="Z15" s="20"/>
      <c r="AA15" s="39">
        <v>49.4</v>
      </c>
      <c r="AB15" s="39">
        <v>48.2</v>
      </c>
      <c r="AC15" s="39">
        <v>48.8</v>
      </c>
      <c r="AD15" s="39">
        <v>48</v>
      </c>
      <c r="AE15" s="20"/>
      <c r="AF15" s="39">
        <v>47.2</v>
      </c>
      <c r="AG15" s="39">
        <v>46.2</v>
      </c>
      <c r="AH15" s="39">
        <v>45.6</v>
      </c>
      <c r="AI15" s="39">
        <v>45.9</v>
      </c>
      <c r="AJ15" s="20"/>
      <c r="AK15" s="39">
        <v>44.1</v>
      </c>
      <c r="AL15" s="39">
        <v>41.4</v>
      </c>
      <c r="AM15" s="39">
        <f>AM11*100/AM7</f>
        <v>39.274046106404569</v>
      </c>
      <c r="AN15" s="39">
        <v>40.5</v>
      </c>
      <c r="AO15" s="20"/>
      <c r="AP15" s="39">
        <v>38.9</v>
      </c>
      <c r="AQ15" s="39">
        <v>37.6</v>
      </c>
      <c r="AR15" s="39">
        <v>36.6</v>
      </c>
      <c r="AS15" s="39">
        <v>37.5</v>
      </c>
      <c r="AT15" s="20"/>
      <c r="AU15" s="69">
        <v>37.5</v>
      </c>
      <c r="AV15" s="69">
        <v>38.4</v>
      </c>
      <c r="AW15" s="69">
        <v>40.1</v>
      </c>
      <c r="AX15" s="69">
        <v>41.5</v>
      </c>
      <c r="AY15" s="20"/>
      <c r="AZ15" s="69">
        <v>42.2</v>
      </c>
      <c r="BA15" s="69">
        <v>41.2</v>
      </c>
      <c r="BB15" s="69">
        <v>42</v>
      </c>
      <c r="BC15" s="69">
        <v>42.2</v>
      </c>
      <c r="BD15" s="20"/>
      <c r="BE15" s="69">
        <v>45.6</v>
      </c>
      <c r="BF15" s="69">
        <v>47.7</v>
      </c>
      <c r="BG15" s="69">
        <v>50.6</v>
      </c>
      <c r="BH15" s="69">
        <v>51.4</v>
      </c>
      <c r="BI15" s="20"/>
      <c r="BJ15" s="69">
        <v>50.8</v>
      </c>
      <c r="BK15" s="69">
        <v>48.4</v>
      </c>
      <c r="BL15" s="69">
        <v>49.2</v>
      </c>
      <c r="BM15" s="69">
        <v>49.7</v>
      </c>
      <c r="BN15" s="20"/>
      <c r="BO15" s="69">
        <v>50.407811272213799</v>
      </c>
      <c r="BP15" s="69">
        <v>51.193705692456099</v>
      </c>
      <c r="BQ15" s="69">
        <v>52.372662896412997</v>
      </c>
      <c r="BR15" s="69">
        <v>52.420424937358497</v>
      </c>
      <c r="BS15" s="20"/>
      <c r="BT15" s="69">
        <v>52.618801236766799</v>
      </c>
      <c r="BU15" s="69">
        <v>52.831905750712501</v>
      </c>
      <c r="BV15" s="69">
        <v>56.759301141619801</v>
      </c>
      <c r="BW15" s="69">
        <v>59.645846484642703</v>
      </c>
      <c r="BX15" s="20"/>
      <c r="BY15" s="69">
        <v>57.8</v>
      </c>
      <c r="BZ15" s="69">
        <v>58.4</v>
      </c>
      <c r="CA15" s="69">
        <v>61.4</v>
      </c>
      <c r="CB15" s="69">
        <v>60.4</v>
      </c>
      <c r="CD15" s="69">
        <v>61.7</v>
      </c>
    </row>
    <row r="16" spans="1:82">
      <c r="A16" s="33" t="s">
        <v>13</v>
      </c>
      <c r="B16" s="41">
        <v>53.4</v>
      </c>
      <c r="C16" s="41">
        <v>56</v>
      </c>
      <c r="D16" s="42">
        <v>54.9554121982355</v>
      </c>
      <c r="E16" s="42">
        <v>55.675183829097598</v>
      </c>
      <c r="F16" s="42"/>
      <c r="G16" s="41">
        <v>66.019056124262704</v>
      </c>
      <c r="H16" s="41">
        <f>H12*100/H8</f>
        <v>66.26695940287739</v>
      </c>
      <c r="I16" s="41">
        <v>61.075197311435197</v>
      </c>
      <c r="J16" s="41">
        <v>62.5125015246524</v>
      </c>
      <c r="K16" s="41"/>
      <c r="L16" s="41">
        <v>59.496276027264699</v>
      </c>
      <c r="M16" s="41">
        <v>56.8</v>
      </c>
      <c r="N16" s="41">
        <v>51.251847671221803</v>
      </c>
      <c r="O16" s="41">
        <v>51.4</v>
      </c>
      <c r="P16" s="41"/>
      <c r="Q16" s="41">
        <v>51.748946430183302</v>
      </c>
      <c r="R16" s="41">
        <v>51.344576019471504</v>
      </c>
      <c r="S16" s="42">
        <v>52.231908913343801</v>
      </c>
      <c r="T16" s="53">
        <v>56.7</v>
      </c>
      <c r="U16" s="53"/>
      <c r="V16" s="41">
        <v>52.385768899630897</v>
      </c>
      <c r="W16" s="41">
        <v>54.450168872834098</v>
      </c>
      <c r="X16" s="41">
        <v>55.374291898368398</v>
      </c>
      <c r="Y16" s="41">
        <v>57.199236105146497</v>
      </c>
      <c r="Z16" s="53"/>
      <c r="AA16" s="41">
        <v>58.3</v>
      </c>
      <c r="AB16" s="41">
        <v>60.4</v>
      </c>
      <c r="AC16" s="41">
        <v>58.1</v>
      </c>
      <c r="AD16" s="41">
        <v>59.8</v>
      </c>
      <c r="AE16" s="53"/>
      <c r="AF16" s="41">
        <v>63.1</v>
      </c>
      <c r="AG16" s="41">
        <v>59.1</v>
      </c>
      <c r="AH16" s="41">
        <v>60.2</v>
      </c>
      <c r="AI16" s="41">
        <v>60.3</v>
      </c>
      <c r="AJ16" s="53"/>
      <c r="AK16" s="41">
        <v>55.6</v>
      </c>
      <c r="AL16" s="41">
        <v>55.6</v>
      </c>
      <c r="AM16" s="41">
        <f>AM12*100/AM8</f>
        <v>54.670387308281299</v>
      </c>
      <c r="AN16" s="41">
        <v>52</v>
      </c>
      <c r="AO16" s="53"/>
      <c r="AP16" s="41">
        <v>60.9</v>
      </c>
      <c r="AQ16" s="41">
        <v>53</v>
      </c>
      <c r="AR16" s="41">
        <v>55.8</v>
      </c>
      <c r="AS16" s="41">
        <v>54.2</v>
      </c>
      <c r="AT16" s="20"/>
      <c r="AU16" s="70">
        <v>44.7</v>
      </c>
      <c r="AV16" s="70">
        <v>53.8</v>
      </c>
      <c r="AW16" s="70">
        <v>52.9</v>
      </c>
      <c r="AX16" s="70">
        <v>51.3</v>
      </c>
      <c r="AY16" s="20"/>
      <c r="AZ16" s="70">
        <v>54.1</v>
      </c>
      <c r="BA16" s="70">
        <v>52.2</v>
      </c>
      <c r="BB16" s="70">
        <v>49.5</v>
      </c>
      <c r="BC16" s="70">
        <v>53.5</v>
      </c>
      <c r="BD16" s="20"/>
      <c r="BE16" s="70">
        <v>54.6</v>
      </c>
      <c r="BF16" s="70">
        <v>54.2</v>
      </c>
      <c r="BG16" s="70">
        <v>54.6</v>
      </c>
      <c r="BH16" s="70">
        <v>55.9</v>
      </c>
      <c r="BI16" s="20"/>
      <c r="BJ16" s="70">
        <v>55.4</v>
      </c>
      <c r="BK16" s="70">
        <v>54.9</v>
      </c>
      <c r="BL16" s="70">
        <v>55.2</v>
      </c>
      <c r="BM16" s="70">
        <v>56</v>
      </c>
      <c r="BN16" s="20"/>
      <c r="BO16" s="70">
        <v>55.188094863599297</v>
      </c>
      <c r="BP16" s="70">
        <v>54.767918977953698</v>
      </c>
      <c r="BQ16" s="70">
        <v>54.262321737184998</v>
      </c>
      <c r="BR16" s="70">
        <v>54.719858955399999</v>
      </c>
      <c r="BS16" s="20"/>
      <c r="BT16" s="70">
        <v>53.850161771904297</v>
      </c>
      <c r="BU16" s="70">
        <v>51.838584411656299</v>
      </c>
      <c r="BV16" s="70">
        <v>52.648297898471597</v>
      </c>
      <c r="BW16" s="70">
        <v>50.633025601803098</v>
      </c>
      <c r="BX16" s="20"/>
      <c r="BY16" s="70">
        <v>55.2</v>
      </c>
      <c r="BZ16" s="70">
        <v>54.6</v>
      </c>
      <c r="CA16" s="70">
        <v>54</v>
      </c>
      <c r="CB16" s="70">
        <v>53.3</v>
      </c>
      <c r="CD16" s="70">
        <v>51.8</v>
      </c>
    </row>
    <row r="17" spans="1:42">
      <c r="A17" s="43" t="s">
        <v>16</v>
      </c>
      <c r="B17" s="44"/>
      <c r="C17" s="44"/>
      <c r="D17" s="45"/>
      <c r="F17" s="46"/>
      <c r="G17" s="19"/>
      <c r="H17" s="47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52"/>
      <c r="AC17" s="60"/>
      <c r="AG17" s="37"/>
    </row>
    <row r="18" spans="1:42">
      <c r="A18" s="48" t="s">
        <v>17</v>
      </c>
      <c r="B18" s="44"/>
      <c r="C18" s="44"/>
      <c r="D18" s="45"/>
      <c r="F18" s="46"/>
      <c r="G18" s="19"/>
      <c r="H18" s="47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52"/>
      <c r="AC18" s="60"/>
      <c r="AG18" s="37"/>
    </row>
    <row r="19" spans="1:42">
      <c r="A19" s="48" t="s">
        <v>51</v>
      </c>
      <c r="B19" s="49"/>
      <c r="C19" s="49"/>
      <c r="F19" s="46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42" ht="6" customHeight="1">
      <c r="A20" s="49"/>
      <c r="B20" s="49"/>
      <c r="C20" s="49"/>
      <c r="F20" s="46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AP20" s="71"/>
    </row>
  </sheetData>
  <mergeCells count="18">
    <mergeCell ref="AF3:AI3"/>
    <mergeCell ref="AK3:AN3"/>
    <mergeCell ref="AP3:AS3"/>
    <mergeCell ref="BT3:BW3"/>
    <mergeCell ref="BY3:CB3"/>
    <mergeCell ref="A2:A4"/>
    <mergeCell ref="AU3:AX3"/>
    <mergeCell ref="AZ3:BC3"/>
    <mergeCell ref="BE3:BH3"/>
    <mergeCell ref="BJ3:BM3"/>
    <mergeCell ref="BO3:BR3"/>
    <mergeCell ref="B2:AS2"/>
    <mergeCell ref="B3:E3"/>
    <mergeCell ref="G3:J3"/>
    <mergeCell ref="L3:O3"/>
    <mergeCell ref="Q3:R3"/>
    <mergeCell ref="V3:Y3"/>
    <mergeCell ref="AA3:AD3"/>
  </mergeCells>
  <pageMargins left="0.28999999999999998" right="0.75" top="0.35" bottom="1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workbookViewId="0">
      <selection activeCell="A2" sqref="A2:B2"/>
    </sheetView>
  </sheetViews>
  <sheetFormatPr baseColWidth="10" defaultColWidth="11.42578125" defaultRowHeight="12.75"/>
  <cols>
    <col min="1" max="1" width="40.7109375" style="1" customWidth="1"/>
    <col min="2" max="2" width="43.85546875" style="1" customWidth="1"/>
    <col min="3" max="16384" width="11.42578125" style="1"/>
  </cols>
  <sheetData>
    <row r="2" spans="1:2" ht="18">
      <c r="A2" s="85" t="s">
        <v>18</v>
      </c>
      <c r="B2" s="86"/>
    </row>
    <row r="3" spans="1:2" ht="15">
      <c r="A3" s="2" t="s">
        <v>19</v>
      </c>
      <c r="B3" s="3" t="s">
        <v>20</v>
      </c>
    </row>
    <row r="4" spans="1:2" ht="15">
      <c r="A4" s="4" t="s">
        <v>21</v>
      </c>
      <c r="B4" s="5" t="s">
        <v>22</v>
      </c>
    </row>
    <row r="5" spans="1:2" ht="15">
      <c r="A5" s="6" t="s">
        <v>23</v>
      </c>
      <c r="B5" s="7" t="s">
        <v>24</v>
      </c>
    </row>
    <row r="6" spans="1:2" ht="15">
      <c r="A6" s="6" t="s">
        <v>25</v>
      </c>
      <c r="B6" s="7" t="s">
        <v>26</v>
      </c>
    </row>
    <row r="7" spans="1:2" ht="27" customHeight="1">
      <c r="A7" s="8" t="s">
        <v>27</v>
      </c>
      <c r="B7" s="9" t="s">
        <v>28</v>
      </c>
    </row>
    <row r="8" spans="1:2" ht="25.5">
      <c r="A8" s="10" t="s">
        <v>29</v>
      </c>
      <c r="B8" s="11" t="s">
        <v>30</v>
      </c>
    </row>
    <row r="9" spans="1:2" ht="15">
      <c r="A9" s="12" t="s">
        <v>31</v>
      </c>
      <c r="B9" s="13" t="s">
        <v>32</v>
      </c>
    </row>
    <row r="10" spans="1:2" ht="102">
      <c r="A10" s="6" t="s">
        <v>33</v>
      </c>
      <c r="B10" s="7" t="s">
        <v>52</v>
      </c>
    </row>
    <row r="11" spans="1:2" ht="15">
      <c r="A11" s="6" t="s">
        <v>34</v>
      </c>
      <c r="B11" s="7" t="s">
        <v>35</v>
      </c>
    </row>
    <row r="12" spans="1:2" ht="15">
      <c r="A12" s="14" t="s">
        <v>36</v>
      </c>
      <c r="B12" s="15" t="s">
        <v>37</v>
      </c>
    </row>
    <row r="13" spans="1:2" ht="15">
      <c r="A13" s="12" t="s">
        <v>38</v>
      </c>
      <c r="B13" s="13" t="s">
        <v>39</v>
      </c>
    </row>
    <row r="14" spans="1:2" ht="38.25">
      <c r="A14" s="6" t="s">
        <v>33</v>
      </c>
      <c r="B14" s="7" t="s">
        <v>40</v>
      </c>
    </row>
    <row r="15" spans="1:2" ht="15">
      <c r="A15" s="6" t="s">
        <v>34</v>
      </c>
      <c r="B15" s="7" t="s">
        <v>35</v>
      </c>
    </row>
    <row r="16" spans="1:2" ht="15">
      <c r="A16" s="14" t="s">
        <v>36</v>
      </c>
      <c r="B16" s="15" t="s">
        <v>37</v>
      </c>
    </row>
    <row r="17" spans="1:2" ht="25.5">
      <c r="A17" s="12" t="s">
        <v>41</v>
      </c>
      <c r="B17" s="13" t="s">
        <v>42</v>
      </c>
    </row>
    <row r="18" spans="1:2" ht="38.25" customHeight="1">
      <c r="A18" s="6" t="s">
        <v>33</v>
      </c>
      <c r="B18" s="7" t="s">
        <v>43</v>
      </c>
    </row>
    <row r="19" spans="1:2" ht="15">
      <c r="A19" s="6" t="s">
        <v>34</v>
      </c>
      <c r="B19" s="7" t="s">
        <v>26</v>
      </c>
    </row>
    <row r="20" spans="1:2" ht="15">
      <c r="A20" s="14" t="s">
        <v>36</v>
      </c>
      <c r="B20" s="15" t="s">
        <v>44</v>
      </c>
    </row>
    <row r="21" spans="1:2" ht="30">
      <c r="A21" s="4" t="s">
        <v>45</v>
      </c>
      <c r="B21" s="5" t="s">
        <v>46</v>
      </c>
    </row>
    <row r="22" spans="1:2" ht="15">
      <c r="A22" s="4" t="s">
        <v>47</v>
      </c>
      <c r="B22" s="5" t="s">
        <v>26</v>
      </c>
    </row>
    <row r="23" spans="1:2" ht="15">
      <c r="A23" s="6" t="s">
        <v>48</v>
      </c>
      <c r="B23" s="7" t="s">
        <v>46</v>
      </c>
    </row>
    <row r="24" spans="1:2" ht="66" customHeight="1">
      <c r="A24" s="14" t="s">
        <v>49</v>
      </c>
      <c r="B24" s="15" t="s">
        <v>50</v>
      </c>
    </row>
  </sheetData>
  <mergeCells count="1">
    <mergeCell ref="A2:B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FIN_DT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Paula Pentimalle Ramos</cp:lastModifiedBy>
  <dcterms:created xsi:type="dcterms:W3CDTF">2011-08-29T15:58:00Z</dcterms:created>
  <dcterms:modified xsi:type="dcterms:W3CDTF">2025-06-30T15:59:56Z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9A7CBC2B3E07457B84AED270382DF7C2_12</vt:lpwstr>
  </property>
  <property fmtid="{D5CDD505-2E9C-101B-9397-08002B2CF9AE}" pid="3" name="KSOProductBuildVer">
    <vt:lpwstr>3082-12.2.0.19805</vt:lpwstr>
  </property>
</Properties>
</file>